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0" windowHeight="0" tabRatio="600" firstSheet="0" activeTab="0" autoFilterDateGrouping="1"/>
  </bookViews>
  <sheets>
    <sheet xmlns:r="http://schemas.openxmlformats.org/officeDocument/2006/relationships" name="Audit" sheetId="1" state="visible" r:id="rId1"/>
    <sheet xmlns:r="http://schemas.openxmlformats.org/officeDocument/2006/relationships" name="Guidance" sheetId="2" state="visible" r:id="rId2"/>
  </sheets>
  <definedNames>
    <definedName name="_xlnm.Print_Titles" localSheetId="0">'Audit'!$10:$10,'Audit'!$A:$A</definedName>
    <definedName name="_xlnm.Print_Area" localSheetId="0">'Audit'!$A$1:$Z$96</definedName>
    <definedName name="_xlnm.Print_Titles" localSheetId="1">'Guidance'!$1:$1</definedName>
    <definedName name="_xlnm.Print_Area" localSheetId="1">'Guidance'!$A$1:$B$65</definedName>
  </definedNames>
  <calcPr calcId="0" fullCalcOnLoad="1"/>
</workbook>
</file>

<file path=xl/styles.xml><?xml version="1.0" encoding="utf-8"?>
<styleSheet xmlns="http://schemas.openxmlformats.org/spreadsheetml/2006/main">
  <numFmts count="2">
    <numFmt numFmtId="164" formatCode="dd/mm/yy"/>
    <numFmt numFmtId="165" formatCode="dd/mm/yyyy"/>
  </numFmts>
  <fonts count="13">
    <font>
      <name val="Calibri"/>
      <family val="2"/>
      <color theme="1"/>
      <sz val="11"/>
      <scheme val="minor"/>
    </font>
    <font>
      <name val="Calibri"/>
      <b val="1"/>
      <color rgb="FFFFFFFF"/>
      <sz val="14"/>
    </font>
    <font>
      <name val="Calibri"/>
      <i val="1"/>
      <color rgb="FF404040"/>
      <sz val="9"/>
    </font>
    <font>
      <name val="Calibri"/>
      <b val="1"/>
      <color rgb="FF000000"/>
      <sz val="9"/>
    </font>
    <font>
      <name val="Calibri"/>
      <color rgb="FF000000"/>
      <sz val="10"/>
    </font>
    <font>
      <name val="Calibri"/>
      <i val="1"/>
      <color rgb="FF000000"/>
      <sz val="9"/>
    </font>
    <font>
      <name val="Calibri"/>
      <b val="1"/>
      <color rgb="FFFFFFFF"/>
      <sz val="10"/>
    </font>
    <font>
      <name val="Calibri"/>
      <b val="1"/>
      <color rgb="FF000000"/>
      <sz val="10"/>
    </font>
    <font>
      <name val="Calibri"/>
      <color rgb="FF000000"/>
      <sz val="9"/>
    </font>
    <font>
      <name val="Calibri"/>
      <b val="1"/>
      <color rgb="FF1F3864"/>
      <sz val="10"/>
    </font>
    <font>
      <name val="Calibri"/>
      <b val="1"/>
      <color rgb="FFFFFFFF"/>
      <sz val="11"/>
    </font>
    <font>
      <name val="Calibri"/>
      <b val="1"/>
      <color rgb="FF1F3864"/>
      <sz val="11"/>
    </font>
    <font>
      <name val="Calibri"/>
      <color rgb="FF0563C1"/>
      <sz val="10"/>
      <u val="single"/>
    </font>
  </fonts>
  <fills count="9">
    <fill>
      <patternFill/>
    </fill>
    <fill>
      <patternFill patternType="gray125"/>
    </fill>
    <fill>
      <patternFill patternType="solid">
        <fgColor rgb="FF1F3864"/>
        <bgColor rgb="FF1F3864"/>
      </patternFill>
    </fill>
    <fill>
      <patternFill patternType="solid">
        <fgColor rgb="FFEEF3FA"/>
        <bgColor rgb="FFEEF3FA"/>
      </patternFill>
    </fill>
    <fill>
      <patternFill patternType="solid">
        <fgColor rgb="FFD9E2F3"/>
        <bgColor rgb="FFD9E2F3"/>
      </patternFill>
    </fill>
    <fill>
      <patternFill patternType="solid">
        <fgColor rgb="FFFFFFFF"/>
        <bgColor rgb="FFFFFFFF"/>
      </patternFill>
    </fill>
    <fill>
      <patternFill patternType="solid">
        <fgColor rgb="FFF2F2F2"/>
        <bgColor rgb="FFF2F2F2"/>
      </patternFill>
    </fill>
    <fill>
      <patternFill patternType="solid">
        <fgColor rgb="FFFFF8E1"/>
        <bgColor rgb="FFFFF8E1"/>
      </patternFill>
    </fill>
    <fill>
      <patternFill patternType="solid">
        <fgColor rgb="FF2F5597"/>
        <bgColor rgb="FF2F5597"/>
      </patternFill>
    </fill>
  </fills>
  <borders count="6">
    <border>
      <left/>
      <right/>
      <top/>
      <bottom/>
      <diagonal/>
    </border>
    <border>
      <left style="thin">
        <color rgb="FFA6A6A6"/>
      </left>
      <right style="thin">
        <color rgb="FFA6A6A6"/>
      </right>
      <top style="thin">
        <color rgb="FFA6A6A6"/>
      </top>
      <bottom style="thin">
        <color rgb="FFA6A6A6"/>
      </bottom>
      <diagonal/>
    </border>
    <border>
      <left/>
      <right/>
      <top style="thin">
        <color rgb="FFA6A6A6"/>
      </top>
      <bottom/>
      <diagonal/>
    </border>
    <border>
      <left/>
      <right style="thin">
        <color rgb="FFA6A6A6"/>
      </right>
      <top style="thin">
        <color rgb="FFA6A6A6"/>
      </top>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s>
  <cellStyleXfs count="1">
    <xf numFmtId="0" fontId="0" fillId="0" borderId="0"/>
  </cellStyleXfs>
  <cellXfs count="51">
    <xf numFmtId="0" fontId="0" fillId="0" borderId="0" pivotButton="0" quotePrefix="0" xfId="0"/>
    <xf numFmtId="0" fontId="3" fillId="4" borderId="1" applyAlignment="1" pivotButton="0" quotePrefix="0" xfId="0">
      <alignment vertical="center" wrapText="1"/>
    </xf>
    <xf numFmtId="0" fontId="6" fillId="8" borderId="1" applyAlignment="1" pivotButton="0" quotePrefix="0" xfId="0">
      <alignment vertical="center" wrapText="1"/>
    </xf>
    <xf numFmtId="0" fontId="6" fillId="8" borderId="1" applyAlignment="1" pivotButton="0" quotePrefix="0" xfId="0">
      <alignment horizontal="center" vertical="center" wrapText="1"/>
    </xf>
    <xf numFmtId="0" fontId="6" fillId="2" borderId="1" applyAlignment="1" pivotButton="0" quotePrefix="0" xfId="0">
      <alignment horizontal="center" vertical="center" wrapText="1"/>
    </xf>
    <xf numFmtId="0" fontId="8" fillId="3" borderId="1" applyAlignment="1" pivotButton="0" quotePrefix="0" xfId="0">
      <alignment vertical="center" wrapText="1"/>
    </xf>
    <xf numFmtId="0" fontId="8" fillId="0" borderId="1" applyAlignment="1" pivotButton="0" quotePrefix="0" xfId="0">
      <alignment horizontal="center" vertical="center" wrapText="1"/>
    </xf>
    <xf numFmtId="0" fontId="4" fillId="6" borderId="1" applyAlignment="1" pivotButton="0" quotePrefix="0" xfId="0">
      <alignment vertical="center" wrapText="1"/>
    </xf>
    <xf numFmtId="164" fontId="8" fillId="0" borderId="1" applyAlignment="1" pivotButton="0" quotePrefix="0" xfId="0">
      <alignment horizontal="center" vertical="center" wrapText="1"/>
    </xf>
    <xf numFmtId="0" fontId="8" fillId="0" borderId="1" applyAlignment="1" pivotButton="0" quotePrefix="0" xfId="0">
      <alignment vertical="center" wrapText="1"/>
    </xf>
    <xf numFmtId="0" fontId="8" fillId="6" borderId="1" applyAlignment="1" pivotButton="0" quotePrefix="0" xfId="0">
      <alignment horizontal="center" vertical="center" wrapText="1"/>
    </xf>
    <xf numFmtId="9" fontId="8" fillId="6" borderId="1" applyAlignment="1" pivotButton="0" quotePrefix="0" xfId="0">
      <alignment horizontal="center" vertical="center" wrapText="1"/>
    </xf>
    <xf numFmtId="0" fontId="3" fillId="3" borderId="1" applyAlignment="1" pivotButton="0" quotePrefix="0" xfId="0">
      <alignment vertical="center" wrapText="1"/>
    </xf>
    <xf numFmtId="9" fontId="3" fillId="6" borderId="1" applyAlignment="1" pivotButton="0" quotePrefix="0" xfId="0">
      <alignment horizontal="center" vertical="center" wrapText="1"/>
    </xf>
    <xf numFmtId="0" fontId="3" fillId="6" borderId="1" applyAlignment="1" pivotButton="0" quotePrefix="0" xfId="0">
      <alignment horizontal="center" vertical="center" wrapText="1"/>
    </xf>
    <xf numFmtId="0" fontId="7" fillId="3" borderId="1" applyAlignment="1" pivotButton="0" quotePrefix="0" xfId="0">
      <alignment vertical="center" wrapText="1"/>
    </xf>
    <xf numFmtId="0" fontId="4" fillId="0" borderId="0" applyAlignment="1" pivotButton="0" quotePrefix="0" xfId="0">
      <alignment horizontal="right" vertical="top"/>
    </xf>
    <xf numFmtId="0" fontId="4" fillId="0" borderId="0" applyAlignment="1" pivotButton="0" quotePrefix="0" xfId="0">
      <alignment vertical="top" wrapText="1"/>
    </xf>
    <xf numFmtId="0" fontId="12" fillId="0" borderId="0" applyAlignment="1" pivotButton="0" quotePrefix="0" xfId="0">
      <alignment vertical="top" wrapText="1"/>
    </xf>
    <xf numFmtId="0" fontId="8" fillId="6" borderId="1" applyAlignment="1" pivotButton="0" quotePrefix="0" xfId="0">
      <alignment horizontal="center" vertical="center" wrapText="1"/>
    </xf>
    <xf numFmtId="0" fontId="8" fillId="0" borderId="1" applyAlignment="1" pivotButton="0" quotePrefix="0" xfId="0">
      <alignment horizontal="center" vertical="center" wrapText="1"/>
    </xf>
    <xf numFmtId="0" fontId="4" fillId="5" borderId="1" applyAlignment="1" pivotButton="0" quotePrefix="0" xfId="0">
      <alignment horizontal="left" vertical="center" wrapText="1"/>
    </xf>
    <xf numFmtId="1" fontId="7" fillId="6" borderId="1" applyAlignment="1" pivotButton="0" quotePrefix="0" xfId="0">
      <alignment horizontal="center" vertical="center" wrapText="1"/>
    </xf>
    <xf numFmtId="165" fontId="8" fillId="0" borderId="1" applyAlignment="1" pivotButton="0" quotePrefix="0" xfId="0">
      <alignment horizontal="center" vertical="center" wrapText="1"/>
    </xf>
    <xf numFmtId="0" fontId="3" fillId="4" borderId="1" applyAlignment="1" pivotButton="0" quotePrefix="0" xfId="0">
      <alignment vertical="center" wrapText="1"/>
    </xf>
    <xf numFmtId="0" fontId="1" fillId="2" borderId="0" applyAlignment="1" pivotButton="0" quotePrefix="0" xfId="0">
      <alignment vertical="center" wrapText="1"/>
    </xf>
    <xf numFmtId="0" fontId="7" fillId="4" borderId="1" applyAlignment="1" pivotButton="0" quotePrefix="0" xfId="0">
      <alignment vertical="center" wrapText="1"/>
    </xf>
    <xf numFmtId="0" fontId="10" fillId="2" borderId="1" applyAlignment="1" pivotButton="0" quotePrefix="0" xfId="0">
      <alignment vertical="center" wrapText="1"/>
    </xf>
    <xf numFmtId="165" fontId="4" fillId="5" borderId="1" applyAlignment="1" pivotButton="0" quotePrefix="0" xfId="0">
      <alignment horizontal="left" vertical="center" wrapText="1"/>
    </xf>
    <xf numFmtId="0" fontId="8" fillId="0" borderId="1" applyAlignment="1" pivotButton="0" quotePrefix="0" xfId="0">
      <alignment vertical="center" wrapText="1"/>
    </xf>
    <xf numFmtId="9" fontId="7" fillId="6" borderId="1" applyAlignment="1" pivotButton="0" quotePrefix="0" xfId="0">
      <alignment horizontal="center" vertical="center" wrapText="1"/>
    </xf>
    <xf numFmtId="9" fontId="8" fillId="5" borderId="1" applyAlignment="1" pivotButton="0" quotePrefix="0" xfId="0">
      <alignment horizontal="center" vertical="center" wrapText="1"/>
    </xf>
    <xf numFmtId="165" fontId="4" fillId="6" borderId="1" applyAlignment="1" pivotButton="0" quotePrefix="0" xfId="0">
      <alignment horizontal="left" vertical="center" wrapText="1"/>
    </xf>
    <xf numFmtId="0" fontId="6" fillId="8" borderId="1" applyAlignment="1" pivotButton="0" quotePrefix="0" xfId="0">
      <alignment horizontal="center" vertical="center" wrapText="1"/>
    </xf>
    <xf numFmtId="0" fontId="5" fillId="0" borderId="0" applyAlignment="1" pivotButton="0" quotePrefix="0" xfId="0">
      <alignment vertical="center" wrapText="1"/>
    </xf>
    <xf numFmtId="0" fontId="9" fillId="4" borderId="1" applyAlignment="1" pivotButton="0" quotePrefix="0" xfId="0">
      <alignment vertical="center" wrapText="1"/>
    </xf>
    <xf numFmtId="0" fontId="2" fillId="3" borderId="0" applyAlignment="1" pivotButton="0" quotePrefix="0" xfId="0">
      <alignment vertical="center" wrapText="1"/>
    </xf>
    <xf numFmtId="9" fontId="8" fillId="6" borderId="1" applyAlignment="1" pivotButton="0" quotePrefix="0" xfId="0">
      <alignment horizontal="center" vertical="center" wrapText="1"/>
    </xf>
    <xf numFmtId="165" fontId="8" fillId="6" borderId="1" applyAlignment="1" pivotButton="0" quotePrefix="0" xfId="0">
      <alignment horizontal="left"/>
    </xf>
    <xf numFmtId="0" fontId="5" fillId="7" borderId="0" applyAlignment="1" pivotButton="0" quotePrefix="0" xfId="0">
      <alignment vertical="center" wrapText="1"/>
    </xf>
    <xf numFmtId="9" fontId="4" fillId="5" borderId="1" applyAlignment="1" pivotButton="0" quotePrefix="0" xfId="0">
      <alignment horizontal="left" vertical="center" wrapText="1"/>
    </xf>
    <xf numFmtId="0" fontId="7" fillId="6" borderId="1" applyAlignment="1" pivotButton="0" quotePrefix="0" xfId="0">
      <alignment horizontal="center" vertical="center" wrapText="1"/>
    </xf>
    <xf numFmtId="0" fontId="11" fillId="4" borderId="1" applyAlignment="1" pivotButton="0" quotePrefix="0" xfId="0">
      <alignment vertical="center" wrapText="1"/>
    </xf>
    <xf numFmtId="0" fontId="5" fillId="3" borderId="0" applyAlignment="1" pivotButton="0" quotePrefix="0" xfId="0">
      <alignment vertical="center" wrapText="1"/>
    </xf>
    <xf numFmtId="0" fontId="0" fillId="0" borderId="4" pivotButton="0" quotePrefix="0" xfId="0"/>
    <xf numFmtId="0" fontId="0" fillId="0" borderId="5" pivotButton="0" quotePrefix="0" xfId="0"/>
    <xf numFmtId="165" fontId="4" fillId="5" borderId="1" applyAlignment="1" pivotButton="0" quotePrefix="0" xfId="0">
      <alignment horizontal="left" vertical="center" wrapText="1"/>
    </xf>
    <xf numFmtId="165" fontId="4" fillId="6" borderId="1" applyAlignment="1" pivotButton="0" quotePrefix="0" xfId="0">
      <alignment horizontal="left" vertical="center" wrapText="1"/>
    </xf>
    <xf numFmtId="164" fontId="8" fillId="0" borderId="1" applyAlignment="1" pivotButton="0" quotePrefix="0" xfId="0">
      <alignment horizontal="center" vertical="center" wrapText="1"/>
    </xf>
    <xf numFmtId="165" fontId="8" fillId="0" borderId="1" applyAlignment="1" pivotButton="0" quotePrefix="0" xfId="0">
      <alignment horizontal="center" vertical="center" wrapText="1"/>
    </xf>
    <xf numFmtId="165" fontId="8" fillId="6" borderId="1" applyAlignment="1" pivotButton="0" quotePrefix="0" xfId="0">
      <alignment horizontal="left"/>
    </xf>
  </cellXfs>
  <cellStyles count="1">
    <cellStyle name="Normal" xfId="0" builtinId="0"/>
  </cellStyles>
  <dxfs count="8">
    <dxf>
      <fill>
        <patternFill patternType="solid">
          <fgColor rgb="FFFFC7CE"/>
          <bgColor rgb="FFFFC7CE"/>
        </patternFill>
      </fill>
    </dxf>
    <dxf>
      <fill>
        <patternFill patternType="solid">
          <fgColor rgb="FFFFC7CE"/>
          <bgColor rgb="FFFFC7CE"/>
        </patternFill>
      </fill>
    </dxf>
    <dxf>
      <fill>
        <patternFill patternType="solid">
          <fgColor rgb="FFC6EFCE"/>
          <bgColor rgb="FFC6EFCE"/>
        </patternFill>
      </fill>
    </dxf>
    <dxf>
      <fill>
        <patternFill patternType="solid">
          <fgColor rgb="FFC6EFCE"/>
          <bgColor rgb="FFC6EFCE"/>
        </patternFill>
      </fill>
    </dxf>
    <dxf>
      <fill>
        <patternFill patternType="solid">
          <fgColor rgb="FFE7E6E6"/>
          <bgColor rgb="FFE7E6E6"/>
        </patternFill>
      </fill>
    </dxf>
    <dxf>
      <fill>
        <patternFill patternType="solid">
          <fgColor rgb="FFF8CBAD"/>
          <bgColor rgb="FFF8CBAD"/>
        </patternFill>
      </fill>
    </dxf>
    <dxf>
      <fill>
        <patternFill patternType="solid">
          <fgColor rgb="FFFFF2CC"/>
          <bgColor rgb="FFFFF2CC"/>
        </patternFill>
      </fill>
    </dxf>
    <dxf>
      <fill>
        <patternFill patternType="solid">
          <fgColor rgb="FFE2EFDA"/>
          <bgColor rgb="FFE2EF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cgdent.uk/safe-use-of-x-ray-equipment/" TargetMode="External" Id="rId1"/><Relationship Type="http://schemas.openxmlformats.org/officeDocument/2006/relationships/hyperlink" Target="https://cgdent.uk/selection-criteria-for-dental-radiography/" TargetMode="External" Id="rId2"/><Relationship Type="http://schemas.openxmlformats.org/officeDocument/2006/relationships/hyperlink" Target="https://www.legislation.gov.uk/uksi/2017/1322/contents/made" TargetMode="External" Id="rId3"/><Relationship Type="http://schemas.openxmlformats.org/officeDocument/2006/relationships/hyperlink" Target="https://www.legislation.gov.uk/uksi/2017/1075/contents/made" TargetMode="External" Id="rId4"/><Relationship Type="http://schemas.openxmlformats.org/officeDocument/2006/relationships/hyperlink" Target="https://www.cqc.org.uk/guidance-regulation/dentists/mythbusters-tips-dentists/dental-mythbuster-3-dental-radiography-x-rays" TargetMode="External" Id="rId5"/><Relationship Type="http://schemas.openxmlformats.org/officeDocument/2006/relationships/hyperlink" Target="https://www.gdc-uk.org/standards-guidance/standards-and-guidance/standards-for-the-dental-team" TargetMode="External" Id="rId6"/></Relationships>
</file>

<file path=xl/worksheets/sheet1.xml><?xml version="1.0" encoding="utf-8"?>
<worksheet xmlns="http://schemas.openxmlformats.org/spreadsheetml/2006/main">
  <sheetPr>
    <outlinePr summaryBelow="1" summaryRight="1"/>
    <pageSetUpPr fitToPage="1"/>
  </sheetPr>
  <dimension ref="A1:Z96"/>
  <sheetViews>
    <sheetView tabSelected="1" zoomScale="90" workbookViewId="0">
      <pane xSplit="1" ySplit="10" topLeftCell="B11" activePane="bottomRight" state="frozen"/>
      <selection pane="bottomRight" activeCell="A1" sqref="A1"/>
      <selection pane="bottomLeft" activeCell="A1" sqref="A1"/>
      <selection pane="topRight" activeCell="A1" sqref="A1"/>
    </sheetView>
  </sheetViews>
  <sheetFormatPr baseColWidth="8" defaultRowHeight="15"/>
  <cols>
    <col width="62" customWidth="1" min="1" max="1"/>
    <col width="7" customWidth="1" min="2" max="21"/>
    <col width="8" customWidth="1" min="22" max="24"/>
    <col width="10" customWidth="1" min="25" max="25"/>
    <col width="13" customWidth="1" min="26" max="26"/>
  </cols>
  <sheetData>
    <row r="1" ht="26.1" customHeight="1">
      <c r="A1" s="25" t="inlineStr">
        <is>
          <t>Dental Radiography Audit</t>
        </is>
      </c>
    </row>
    <row r="2" ht="30" customHeight="1">
      <c r="A2" s="36" t="inlineStr">
        <is>
          <t>Retrospective audit of intra-oral radiographs per clinician: justification, image quality grading, clinical evaluation and repeats. 20 images (bitewings and periapicals). Targets: at least 95% of digital and 90% of film images diagnostically acceptable (A).</t>
        </is>
      </c>
    </row>
    <row r="3">
      <c r="A3" s="24" t="inlineStr">
        <is>
          <t>Practice name</t>
        </is>
      </c>
      <c r="B3" s="21" t="inlineStr">
        <is>
          <t>[Practice Name]</t>
        </is>
      </c>
      <c r="C3" s="44" t="n"/>
      <c r="D3" s="44" t="n"/>
      <c r="E3" s="44" t="n"/>
      <c r="F3" s="44" t="n"/>
      <c r="G3" s="44" t="n"/>
      <c r="H3" s="44" t="n"/>
      <c r="I3" s="44" t="n"/>
      <c r="J3" s="44" t="n"/>
      <c r="K3" s="45" t="n"/>
      <c r="L3" s="24" t="inlineStr">
        <is>
          <t>Audit date</t>
        </is>
      </c>
      <c r="M3" s="45" t="n"/>
      <c r="N3" s="46" t="inlineStr">
        <is>
          <t>[Date]</t>
        </is>
      </c>
      <c r="O3" s="44" t="n"/>
      <c r="P3" s="44" t="n"/>
      <c r="Q3" s="44" t="n"/>
      <c r="R3" s="44" t="n"/>
      <c r="S3" s="44" t="n"/>
      <c r="T3" s="44" t="n"/>
      <c r="U3" s="44" t="n"/>
      <c r="V3" s="44" t="n"/>
      <c r="W3" s="44" t="n"/>
      <c r="X3" s="44" t="n"/>
      <c r="Y3" s="44" t="n"/>
      <c r="Z3" s="45" t="n"/>
    </row>
    <row r="4">
      <c r="A4" s="24" t="inlineStr">
        <is>
          <t>Auditor (name and role)</t>
        </is>
      </c>
      <c r="B4" s="21" t="inlineStr">
        <is>
          <t>[Auditor]</t>
        </is>
      </c>
      <c r="C4" s="44" t="n"/>
      <c r="D4" s="44" t="n"/>
      <c r="E4" s="44" t="n"/>
      <c r="F4" s="44" t="n"/>
      <c r="G4" s="44" t="n"/>
      <c r="H4" s="44" t="n"/>
      <c r="I4" s="44" t="n"/>
      <c r="J4" s="44" t="n"/>
      <c r="K4" s="45" t="n"/>
      <c r="L4" s="24" t="inlineStr">
        <is>
          <t>Auditor GDC number</t>
        </is>
      </c>
      <c r="M4" s="45" t="n"/>
      <c r="N4" s="21" t="inlineStr">
        <is>
          <t>[GDC Number]</t>
        </is>
      </c>
      <c r="O4" s="44" t="n"/>
      <c r="P4" s="44" t="n"/>
      <c r="Q4" s="44" t="n"/>
      <c r="R4" s="44" t="n"/>
      <c r="S4" s="44" t="n"/>
      <c r="T4" s="44" t="n"/>
      <c r="U4" s="44" t="n"/>
      <c r="V4" s="44" t="n"/>
      <c r="W4" s="44" t="n"/>
      <c r="X4" s="44" t="n"/>
      <c r="Y4" s="44" t="n"/>
      <c r="Z4" s="45" t="n"/>
    </row>
    <row r="5">
      <c r="A5" s="24" t="inlineStr">
        <is>
          <t>Clinician(s) audited</t>
        </is>
      </c>
      <c r="B5" s="21" t="inlineStr">
        <is>
          <t>[Clinician Name]</t>
        </is>
      </c>
      <c r="C5" s="44" t="n"/>
      <c r="D5" s="44" t="n"/>
      <c r="E5" s="44" t="n"/>
      <c r="F5" s="44" t="n"/>
      <c r="G5" s="44" t="n"/>
      <c r="H5" s="44" t="n"/>
      <c r="I5" s="44" t="n"/>
      <c r="J5" s="44" t="n"/>
      <c r="K5" s="45" t="n"/>
      <c r="L5" s="24" t="inlineStr">
        <is>
          <t>Clinician GDC / performer number</t>
        </is>
      </c>
      <c r="M5" s="45" t="n"/>
      <c r="N5" s="21" t="inlineStr">
        <is>
          <t>[Performer Number]</t>
        </is>
      </c>
      <c r="O5" s="44" t="n"/>
      <c r="P5" s="44" t="n"/>
      <c r="Q5" s="44" t="n"/>
      <c r="R5" s="44" t="n"/>
      <c r="S5" s="44" t="n"/>
      <c r="T5" s="44" t="n"/>
      <c r="U5" s="44" t="n"/>
      <c r="V5" s="44" t="n"/>
      <c r="W5" s="44" t="n"/>
      <c r="X5" s="44" t="n"/>
      <c r="Y5" s="44" t="n"/>
      <c r="Z5" s="45" t="n"/>
    </row>
    <row r="6">
      <c r="A6" s="24" t="inlineStr">
        <is>
          <t>Audit cycle</t>
        </is>
      </c>
      <c r="B6" s="21" t="inlineStr">
        <is>
          <t>Cycle 1 (baseline)</t>
        </is>
      </c>
      <c r="C6" s="44" t="n"/>
      <c r="D6" s="44" t="n"/>
      <c r="E6" s="44" t="n"/>
      <c r="F6" s="44" t="n"/>
      <c r="G6" s="44" t="n"/>
      <c r="H6" s="44" t="n"/>
      <c r="I6" s="44" t="n"/>
      <c r="J6" s="44" t="n"/>
      <c r="K6" s="45" t="n"/>
      <c r="L6" s="24" t="inlineStr">
        <is>
          <t>Period of records reviewed</t>
        </is>
      </c>
      <c r="M6" s="45" t="n"/>
      <c r="N6" s="21" t="inlineStr">
        <is>
          <t>[Start date] to [End date]</t>
        </is>
      </c>
      <c r="O6" s="44" t="n"/>
      <c r="P6" s="44" t="n"/>
      <c r="Q6" s="44" t="n"/>
      <c r="R6" s="44" t="n"/>
      <c r="S6" s="44" t="n"/>
      <c r="T6" s="44" t="n"/>
      <c r="U6" s="44" t="n"/>
      <c r="V6" s="44" t="n"/>
      <c r="W6" s="44" t="n"/>
      <c r="X6" s="44" t="n"/>
      <c r="Y6" s="44" t="n"/>
      <c r="Z6" s="45" t="n"/>
    </row>
    <row r="7">
      <c r="A7" s="24" t="inlineStr">
        <is>
          <t>Gold standard target (%)</t>
        </is>
      </c>
      <c r="B7" s="40" t="n">
        <v>0.95</v>
      </c>
      <c r="C7" s="44" t="n"/>
      <c r="D7" s="44" t="n"/>
      <c r="E7" s="44" t="n"/>
      <c r="F7" s="44" t="n"/>
      <c r="G7" s="44" t="n"/>
      <c r="H7" s="44" t="n"/>
      <c r="I7" s="44" t="n"/>
      <c r="J7" s="44" t="n"/>
      <c r="K7" s="45" t="n"/>
      <c r="L7" s="24" t="inlineStr">
        <is>
          <t>Re-audit interval (months)</t>
        </is>
      </c>
      <c r="M7" s="45" t="n"/>
      <c r="N7" s="21" t="n">
        <v>6</v>
      </c>
      <c r="O7" s="44" t="n"/>
      <c r="P7" s="44" t="n"/>
      <c r="Q7" s="44" t="n"/>
      <c r="R7" s="44" t="n"/>
      <c r="S7" s="44" t="n"/>
      <c r="T7" s="44" t="n"/>
      <c r="U7" s="44" t="n"/>
      <c r="V7" s="44" t="n"/>
      <c r="W7" s="44" t="n"/>
      <c r="X7" s="44" t="n"/>
      <c r="Y7" s="44" t="n"/>
      <c r="Z7" s="45" t="n"/>
    </row>
    <row r="8">
      <c r="A8" s="24" t="inlineStr">
        <is>
          <t>Planned re-audit date</t>
        </is>
      </c>
      <c r="B8" s="47">
        <f>IF(AND(ISNUMBER($N$3),ISNUMBER($N$7)),EDATE($N$3,$N$7),"Enter audit date")</f>
        <v/>
      </c>
      <c r="C8" s="44" t="n"/>
      <c r="D8" s="44" t="n"/>
      <c r="E8" s="44" t="n"/>
      <c r="F8" s="44" t="n"/>
      <c r="G8" s="44" t="n"/>
      <c r="H8" s="44" t="n"/>
      <c r="I8" s="44" t="n"/>
      <c r="J8" s="44" t="n"/>
      <c r="K8" s="45" t="n"/>
      <c r="L8" s="24" t="inlineStr">
        <is>
          <t>Imaging system(s)</t>
        </is>
      </c>
      <c r="M8" s="45" t="n"/>
      <c r="N8" s="21" t="inlineStr">
        <is>
          <t>[Digital sensor / PSP / film]</t>
        </is>
      </c>
      <c r="O8" s="44" t="n"/>
      <c r="P8" s="44" t="n"/>
      <c r="Q8" s="44" t="n"/>
      <c r="R8" s="44" t="n"/>
      <c r="S8" s="44" t="n"/>
      <c r="T8" s="44" t="n"/>
      <c r="U8" s="44" t="n"/>
      <c r="V8" s="44" t="n"/>
      <c r="W8" s="44" t="n"/>
      <c r="X8" s="44" t="n"/>
      <c r="Y8" s="44" t="n"/>
      <c r="Z8" s="45" t="n"/>
    </row>
    <row r="9" ht="27.95" customHeight="1">
      <c r="A9" s="39" t="inlineStr">
        <is>
          <t>Responses: Yes = criterion met | No = not met | N/A = not applicable (excluded from scores). Shaded grey cells calculate automatically. Full instructions are on the Guidance tab.</t>
        </is>
      </c>
    </row>
    <row r="10" ht="30" customHeight="1">
      <c r="A10" s="2" t="inlineStr">
        <is>
          <t>Criterion  (Image number →)</t>
        </is>
      </c>
      <c r="B10" s="33" t="n">
        <v>1</v>
      </c>
      <c r="C10" s="33" t="n">
        <v>2</v>
      </c>
      <c r="D10" s="33" t="n">
        <v>3</v>
      </c>
      <c r="E10" s="33" t="n">
        <v>4</v>
      </c>
      <c r="F10" s="33" t="n">
        <v>5</v>
      </c>
      <c r="G10" s="33" t="n">
        <v>6</v>
      </c>
      <c r="H10" s="33" t="n">
        <v>7</v>
      </c>
      <c r="I10" s="33" t="n">
        <v>8</v>
      </c>
      <c r="J10" s="33" t="n">
        <v>9</v>
      </c>
      <c r="K10" s="33" t="n">
        <v>10</v>
      </c>
      <c r="L10" s="33" t="n">
        <v>11</v>
      </c>
      <c r="M10" s="33" t="n">
        <v>12</v>
      </c>
      <c r="N10" s="33" t="n">
        <v>13</v>
      </c>
      <c r="O10" s="33" t="n">
        <v>14</v>
      </c>
      <c r="P10" s="33" t="n">
        <v>15</v>
      </c>
      <c r="Q10" s="33" t="n">
        <v>16</v>
      </c>
      <c r="R10" s="33" t="n">
        <v>17</v>
      </c>
      <c r="S10" s="33" t="n">
        <v>18</v>
      </c>
      <c r="T10" s="33" t="n">
        <v>19</v>
      </c>
      <c r="U10" s="33" t="n">
        <v>20</v>
      </c>
      <c r="V10" s="4" t="inlineStr">
        <is>
          <t>Yes</t>
        </is>
      </c>
      <c r="W10" s="4" t="inlineStr">
        <is>
          <t>Partial</t>
        </is>
      </c>
      <c r="X10" s="4" t="inlineStr">
        <is>
          <t>No</t>
        </is>
      </c>
      <c r="Y10" s="4" t="inlineStr">
        <is>
          <t>Score %</t>
        </is>
      </c>
      <c r="Z10" s="4" t="inlineStr">
        <is>
          <t>Status</t>
        </is>
      </c>
    </row>
    <row r="11">
      <c r="A11" s="26" t="inlineStr">
        <is>
          <t>Record details (not scored)</t>
        </is>
      </c>
      <c r="B11" s="44" t="n"/>
      <c r="C11" s="44" t="n"/>
      <c r="D11" s="44" t="n"/>
      <c r="E11" s="44" t="n"/>
      <c r="F11" s="44" t="n"/>
      <c r="G11" s="44" t="n"/>
      <c r="H11" s="44" t="n"/>
      <c r="I11" s="44" t="n"/>
      <c r="J11" s="44" t="n"/>
      <c r="K11" s="44" t="n"/>
      <c r="L11" s="44" t="n"/>
      <c r="M11" s="44" t="n"/>
      <c r="N11" s="44" t="n"/>
      <c r="O11" s="44" t="n"/>
      <c r="P11" s="44" t="n"/>
      <c r="Q11" s="44" t="n"/>
      <c r="R11" s="44" t="n"/>
      <c r="S11" s="44" t="n"/>
      <c r="T11" s="44" t="n"/>
      <c r="U11" s="44" t="n"/>
      <c r="V11" s="44" t="n"/>
      <c r="W11" s="44" t="n"/>
      <c r="X11" s="44" t="n"/>
      <c r="Y11" s="44" t="n"/>
      <c r="Z11" s="45" t="n"/>
    </row>
    <row r="12">
      <c r="A12" s="5" t="inlineStr">
        <is>
          <t>Patient reference (anonymised)</t>
        </is>
      </c>
      <c r="B12" s="20" t="n"/>
      <c r="C12" s="20" t="n"/>
      <c r="D12" s="20" t="n"/>
      <c r="E12" s="20" t="n"/>
      <c r="F12" s="20" t="n"/>
      <c r="G12" s="20" t="n"/>
      <c r="H12" s="20" t="n"/>
      <c r="I12" s="20" t="n"/>
      <c r="J12" s="20" t="n"/>
      <c r="K12" s="20" t="n"/>
      <c r="L12" s="20" t="n"/>
      <c r="M12" s="20" t="n"/>
      <c r="N12" s="20" t="n"/>
      <c r="O12" s="20" t="n"/>
      <c r="P12" s="20" t="n"/>
      <c r="Q12" s="20" t="n"/>
      <c r="R12" s="20" t="n"/>
      <c r="S12" s="20" t="n"/>
      <c r="T12" s="20" t="n"/>
      <c r="U12" s="20" t="n"/>
      <c r="V12" s="7" t="n"/>
      <c r="W12" s="7" t="n"/>
      <c r="X12" s="7" t="n"/>
      <c r="Y12" s="7" t="n"/>
      <c r="Z12" s="7" t="n"/>
    </row>
    <row r="13">
      <c r="A13" s="5" t="inlineStr">
        <is>
          <t>Date of image</t>
        </is>
      </c>
      <c r="B13" s="48" t="n"/>
      <c r="C13" s="48" t="n"/>
      <c r="D13" s="48" t="n"/>
      <c r="E13" s="48" t="n"/>
      <c r="F13" s="48" t="n"/>
      <c r="G13" s="48" t="n"/>
      <c r="H13" s="48" t="n"/>
      <c r="I13" s="48" t="n"/>
      <c r="J13" s="48" t="n"/>
      <c r="K13" s="48" t="n"/>
      <c r="L13" s="48" t="n"/>
      <c r="M13" s="48" t="n"/>
      <c r="N13" s="48" t="n"/>
      <c r="O13" s="48" t="n"/>
      <c r="P13" s="48" t="n"/>
      <c r="Q13" s="48" t="n"/>
      <c r="R13" s="48" t="n"/>
      <c r="S13" s="48" t="n"/>
      <c r="T13" s="48" t="n"/>
      <c r="U13" s="48" t="n"/>
      <c r="V13" s="7" t="n"/>
      <c r="W13" s="7" t="n"/>
      <c r="X13" s="7" t="n"/>
      <c r="Y13" s="7" t="n"/>
      <c r="Z13" s="7" t="n"/>
    </row>
    <row r="14">
      <c r="A14" s="5" t="inlineStr">
        <is>
          <t>Reason for attendance</t>
        </is>
      </c>
      <c r="B14" s="20" t="n"/>
      <c r="C14" s="20" t="n"/>
      <c r="D14" s="20" t="n"/>
      <c r="E14" s="20" t="n"/>
      <c r="F14" s="20" t="n"/>
      <c r="G14" s="20" t="n"/>
      <c r="H14" s="20" t="n"/>
      <c r="I14" s="20" t="n"/>
      <c r="J14" s="20" t="n"/>
      <c r="K14" s="20" t="n"/>
      <c r="L14" s="20" t="n"/>
      <c r="M14" s="20" t="n"/>
      <c r="N14" s="20" t="n"/>
      <c r="O14" s="20" t="n"/>
      <c r="P14" s="20" t="n"/>
      <c r="Q14" s="20" t="n"/>
      <c r="R14" s="20" t="n"/>
      <c r="S14" s="20" t="n"/>
      <c r="T14" s="20" t="n"/>
      <c r="U14" s="20" t="n"/>
      <c r="V14" s="7" t="n"/>
      <c r="W14" s="7" t="n"/>
      <c r="X14" s="7" t="n"/>
      <c r="Y14" s="7" t="n"/>
      <c r="Z14" s="7" t="n"/>
    </row>
    <row r="15">
      <c r="A15" s="5" t="inlineStr">
        <is>
          <t>Image type</t>
        </is>
      </c>
      <c r="B15" s="20" t="n"/>
      <c r="C15" s="20" t="n"/>
      <c r="D15" s="20" t="n"/>
      <c r="E15" s="20" t="n"/>
      <c r="F15" s="20" t="n"/>
      <c r="G15" s="20" t="n"/>
      <c r="H15" s="20" t="n"/>
      <c r="I15" s="20" t="n"/>
      <c r="J15" s="20" t="n"/>
      <c r="K15" s="20" t="n"/>
      <c r="L15" s="20" t="n"/>
      <c r="M15" s="20" t="n"/>
      <c r="N15" s="20" t="n"/>
      <c r="O15" s="20" t="n"/>
      <c r="P15" s="20" t="n"/>
      <c r="Q15" s="20" t="n"/>
      <c r="R15" s="20" t="n"/>
      <c r="S15" s="20" t="n"/>
      <c r="T15" s="20" t="n"/>
      <c r="U15" s="20" t="n"/>
      <c r="V15" s="7" t="n"/>
      <c r="W15" s="7" t="n"/>
      <c r="X15" s="7" t="n"/>
      <c r="Y15" s="7" t="n"/>
      <c r="Z15" s="7" t="n"/>
    </row>
    <row r="16">
      <c r="A16" s="5" t="inlineStr">
        <is>
          <t>Receptor</t>
        </is>
      </c>
      <c r="B16" s="20" t="n"/>
      <c r="C16" s="20" t="n"/>
      <c r="D16" s="20" t="n"/>
      <c r="E16" s="20" t="n"/>
      <c r="F16" s="20" t="n"/>
      <c r="G16" s="20" t="n"/>
      <c r="H16" s="20" t="n"/>
      <c r="I16" s="20" t="n"/>
      <c r="J16" s="20" t="n"/>
      <c r="K16" s="20" t="n"/>
      <c r="L16" s="20" t="n"/>
      <c r="M16" s="20" t="n"/>
      <c r="N16" s="20" t="n"/>
      <c r="O16" s="20" t="n"/>
      <c r="P16" s="20" t="n"/>
      <c r="Q16" s="20" t="n"/>
      <c r="R16" s="20" t="n"/>
      <c r="S16" s="20" t="n"/>
      <c r="T16" s="20" t="n"/>
      <c r="U16" s="20" t="n"/>
      <c r="V16" s="7" t="n"/>
      <c r="W16" s="7" t="n"/>
      <c r="X16" s="7" t="n"/>
      <c r="Y16" s="7" t="n"/>
      <c r="Z16" s="7" t="n"/>
    </row>
    <row r="17">
      <c r="A17" s="5" t="inlineStr">
        <is>
          <t>Region</t>
        </is>
      </c>
      <c r="B17" s="20" t="n"/>
      <c r="C17" s="20" t="n"/>
      <c r="D17" s="20" t="n"/>
      <c r="E17" s="20" t="n"/>
      <c r="F17" s="20" t="n"/>
      <c r="G17" s="20" t="n"/>
      <c r="H17" s="20" t="n"/>
      <c r="I17" s="20" t="n"/>
      <c r="J17" s="20" t="n"/>
      <c r="K17" s="20" t="n"/>
      <c r="L17" s="20" t="n"/>
      <c r="M17" s="20" t="n"/>
      <c r="N17" s="20" t="n"/>
      <c r="O17" s="20" t="n"/>
      <c r="P17" s="20" t="n"/>
      <c r="Q17" s="20" t="n"/>
      <c r="R17" s="20" t="n"/>
      <c r="S17" s="20" t="n"/>
      <c r="T17" s="20" t="n"/>
      <c r="U17" s="20" t="n"/>
      <c r="V17" s="7" t="n"/>
      <c r="W17" s="7" t="n"/>
      <c r="X17" s="7" t="n"/>
      <c r="Y17" s="7" t="n"/>
      <c r="Z17" s="7" t="n"/>
    </row>
    <row r="18">
      <c r="A18" s="35" t="inlineStr">
        <is>
          <t>A. Identification</t>
        </is>
      </c>
      <c r="B18" s="44" t="n"/>
      <c r="C18" s="44" t="n"/>
      <c r="D18" s="44" t="n"/>
      <c r="E18" s="44" t="n"/>
      <c r="F18" s="44" t="n"/>
      <c r="G18" s="44" t="n"/>
      <c r="H18" s="44" t="n"/>
      <c r="I18" s="44" t="n"/>
      <c r="J18" s="44" t="n"/>
      <c r="K18" s="44" t="n"/>
      <c r="L18" s="44" t="n"/>
      <c r="M18" s="44" t="n"/>
      <c r="N18" s="44" t="n"/>
      <c r="O18" s="44" t="n"/>
      <c r="P18" s="44" t="n"/>
      <c r="Q18" s="44" t="n"/>
      <c r="R18" s="44" t="n"/>
      <c r="S18" s="44" t="n"/>
      <c r="T18" s="44" t="n"/>
      <c r="U18" s="44" t="n"/>
      <c r="V18" s="44" t="n"/>
      <c r="W18" s="44" t="n"/>
      <c r="X18" s="44" t="n"/>
      <c r="Y18" s="44" t="n"/>
      <c r="Z18" s="45" t="n"/>
    </row>
    <row r="19" ht="26.1" customHeight="1">
      <c r="A19" s="29" t="inlineStr">
        <is>
          <t>1. The image is attached to the correct patient record, dated and correctly orientated</t>
        </is>
      </c>
      <c r="B19" s="20" t="n"/>
      <c r="C19" s="20" t="n"/>
      <c r="D19" s="20" t="n"/>
      <c r="E19" s="20" t="n"/>
      <c r="F19" s="20" t="n"/>
      <c r="G19" s="20" t="n"/>
      <c r="H19" s="20" t="n"/>
      <c r="I19" s="20" t="n"/>
      <c r="J19" s="20" t="n"/>
      <c r="K19" s="20" t="n"/>
      <c r="L19" s="20" t="n"/>
      <c r="M19" s="20" t="n"/>
      <c r="N19" s="20" t="n"/>
      <c r="O19" s="20" t="n"/>
      <c r="P19" s="20" t="n"/>
      <c r="Q19" s="20" t="n"/>
      <c r="R19" s="20" t="n"/>
      <c r="S19" s="20" t="n"/>
      <c r="T19" s="20" t="n"/>
      <c r="U19" s="20" t="n"/>
      <c r="V19" s="19">
        <f>COUNTIF(B19:U19,"Yes")</f>
        <v/>
      </c>
      <c r="W19" s="19">
        <f>COUNTIF(B19:U19,"Partial")</f>
        <v/>
      </c>
      <c r="X19" s="19">
        <f>COUNTIF(B19:U19,"No")</f>
        <v/>
      </c>
      <c r="Y19" s="37">
        <f>IF(V19+W19+X19=0,"",(V19+0.5*W19)/(V19+W19+X19))</f>
        <v/>
      </c>
      <c r="Z19" s="19">
        <f>IF(Y19="","",IF(Y19&gt;=$B$7,"Met","Below target"))</f>
        <v/>
      </c>
    </row>
    <row r="20">
      <c r="A20" s="35" t="inlineStr">
        <is>
          <t>B. Justification and frequency</t>
        </is>
      </c>
      <c r="B20" s="44" t="n"/>
      <c r="C20" s="44" t="n"/>
      <c r="D20" s="44" t="n"/>
      <c r="E20" s="44" t="n"/>
      <c r="F20" s="44" t="n"/>
      <c r="G20" s="44" t="n"/>
      <c r="H20" s="44" t="n"/>
      <c r="I20" s="44" t="n"/>
      <c r="J20" s="44" t="n"/>
      <c r="K20" s="44" t="n"/>
      <c r="L20" s="44" t="n"/>
      <c r="M20" s="44" t="n"/>
      <c r="N20" s="44" t="n"/>
      <c r="O20" s="44" t="n"/>
      <c r="P20" s="44" t="n"/>
      <c r="Q20" s="44" t="n"/>
      <c r="R20" s="44" t="n"/>
      <c r="S20" s="44" t="n"/>
      <c r="T20" s="44" t="n"/>
      <c r="U20" s="44" t="n"/>
      <c r="V20" s="44" t="n"/>
      <c r="W20" s="44" t="n"/>
      <c r="X20" s="44" t="n"/>
      <c r="Y20" s="44" t="n"/>
      <c r="Z20" s="45" t="n"/>
    </row>
    <row r="21" ht="39" customHeight="1">
      <c r="A21" s="29" t="inlineStr">
        <is>
          <t>2. The exposure was justified for the situation (new patient, risk-based recall interval, or the presenting problem)</t>
        </is>
      </c>
      <c r="B21" s="20" t="n"/>
      <c r="C21" s="20" t="n"/>
      <c r="D21" s="20" t="n"/>
      <c r="E21" s="20" t="n"/>
      <c r="F21" s="20" t="n"/>
      <c r="G21" s="20" t="n"/>
      <c r="H21" s="20" t="n"/>
      <c r="I21" s="20" t="n"/>
      <c r="J21" s="20" t="n"/>
      <c r="K21" s="20" t="n"/>
      <c r="L21" s="20" t="n"/>
      <c r="M21" s="20" t="n"/>
      <c r="N21" s="20" t="n"/>
      <c r="O21" s="20" t="n"/>
      <c r="P21" s="20" t="n"/>
      <c r="Q21" s="20" t="n"/>
      <c r="R21" s="20" t="n"/>
      <c r="S21" s="20" t="n"/>
      <c r="T21" s="20" t="n"/>
      <c r="U21" s="20" t="n"/>
      <c r="V21" s="19">
        <f>COUNTIF(B21:U21,"Yes")</f>
        <v/>
      </c>
      <c r="W21" s="19">
        <f>COUNTIF(B21:U21,"Partial")</f>
        <v/>
      </c>
      <c r="X21" s="19">
        <f>COUNTIF(B21:U21,"No")</f>
        <v/>
      </c>
      <c r="Y21" s="37">
        <f>IF(V21+W21+X21=0,"",(V21+0.5*W21)/(V21+W21+X21))</f>
        <v/>
      </c>
      <c r="Z21" s="19">
        <f>IF(Y21="","",IF(Y21&gt;=$B$7,"Met","Below target"))</f>
        <v/>
      </c>
    </row>
    <row r="22" ht="15" customHeight="1">
      <c r="A22" s="29" t="inlineStr">
        <is>
          <t>3. The justification was recorded in the clinical notes</t>
        </is>
      </c>
      <c r="B22" s="20" t="n"/>
      <c r="C22" s="20" t="n"/>
      <c r="D22" s="20" t="n"/>
      <c r="E22" s="20" t="n"/>
      <c r="F22" s="20" t="n"/>
      <c r="G22" s="20" t="n"/>
      <c r="H22" s="20" t="n"/>
      <c r="I22" s="20" t="n"/>
      <c r="J22" s="20" t="n"/>
      <c r="K22" s="20" t="n"/>
      <c r="L22" s="20" t="n"/>
      <c r="M22" s="20" t="n"/>
      <c r="N22" s="20" t="n"/>
      <c r="O22" s="20" t="n"/>
      <c r="P22" s="20" t="n"/>
      <c r="Q22" s="20" t="n"/>
      <c r="R22" s="20" t="n"/>
      <c r="S22" s="20" t="n"/>
      <c r="T22" s="20" t="n"/>
      <c r="U22" s="20" t="n"/>
      <c r="V22" s="19">
        <f>COUNTIF(B22:U22,"Yes")</f>
        <v/>
      </c>
      <c r="W22" s="19">
        <f>COUNTIF(B22:U22,"Partial")</f>
        <v/>
      </c>
      <c r="X22" s="19">
        <f>COUNTIF(B22:U22,"No")</f>
        <v/>
      </c>
      <c r="Y22" s="37">
        <f>IF(V22+W22+X22=0,"",(V22+0.5*W22)/(V22+W22+X22))</f>
        <v/>
      </c>
      <c r="Z22" s="19">
        <f>IF(Y22="","",IF(Y22&gt;=$B$7,"Met","Below target"))</f>
        <v/>
      </c>
    </row>
    <row r="23">
      <c r="A23" s="35" t="inlineStr">
        <is>
          <t>C. Image quality</t>
        </is>
      </c>
      <c r="B23" s="44" t="n"/>
      <c r="C23" s="44" t="n"/>
      <c r="D23" s="44" t="n"/>
      <c r="E23" s="44" t="n"/>
      <c r="F23" s="44" t="n"/>
      <c r="G23" s="44" t="n"/>
      <c r="H23" s="44" t="n"/>
      <c r="I23" s="44" t="n"/>
      <c r="J23" s="44" t="n"/>
      <c r="K23" s="44" t="n"/>
      <c r="L23" s="44" t="n"/>
      <c r="M23" s="44" t="n"/>
      <c r="N23" s="44" t="n"/>
      <c r="O23" s="44" t="n"/>
      <c r="P23" s="44" t="n"/>
      <c r="Q23" s="44" t="n"/>
      <c r="R23" s="44" t="n"/>
      <c r="S23" s="44" t="n"/>
      <c r="T23" s="44" t="n"/>
      <c r="U23" s="44" t="n"/>
      <c r="V23" s="44" t="n"/>
      <c r="W23" s="44" t="n"/>
      <c r="X23" s="44" t="n"/>
      <c r="Y23" s="44" t="n"/>
      <c r="Z23" s="45" t="n"/>
    </row>
    <row r="24" ht="26.1" customHeight="1">
      <c r="A24" s="29" t="inlineStr">
        <is>
          <t>4. A quality grade (A = acceptable / N = not acceptable) was recorded</t>
        </is>
      </c>
      <c r="B24" s="20" t="n"/>
      <c r="C24" s="20" t="n"/>
      <c r="D24" s="20" t="n"/>
      <c r="E24" s="20" t="n"/>
      <c r="F24" s="20" t="n"/>
      <c r="G24" s="20" t="n"/>
      <c r="H24" s="20" t="n"/>
      <c r="I24" s="20" t="n"/>
      <c r="J24" s="20" t="n"/>
      <c r="K24" s="20" t="n"/>
      <c r="L24" s="20" t="n"/>
      <c r="M24" s="20" t="n"/>
      <c r="N24" s="20" t="n"/>
      <c r="O24" s="20" t="n"/>
      <c r="P24" s="20" t="n"/>
      <c r="Q24" s="20" t="n"/>
      <c r="R24" s="20" t="n"/>
      <c r="S24" s="20" t="n"/>
      <c r="T24" s="20" t="n"/>
      <c r="U24" s="20" t="n"/>
      <c r="V24" s="19">
        <f>COUNTIF(B24:U24,"Yes")</f>
        <v/>
      </c>
      <c r="W24" s="19">
        <f>COUNTIF(B24:U24,"Partial")</f>
        <v/>
      </c>
      <c r="X24" s="19">
        <f>COUNTIF(B24:U24,"No")</f>
        <v/>
      </c>
      <c r="Y24" s="37">
        <f>IF(V24+W24+X24=0,"",(V24+0.5*W24)/(V24+W24+X24))</f>
        <v/>
      </c>
      <c r="Z24" s="19">
        <f>IF(Y24="","",IF(Y24&gt;=$B$7,"Met","Below target"))</f>
        <v/>
      </c>
    </row>
    <row r="25" ht="26.1" customHeight="1">
      <c r="A25" s="29" t="inlineStr">
        <is>
          <t>5. No coning-off (cone cut) affecting the area of interest</t>
        </is>
      </c>
      <c r="B25" s="20" t="n"/>
      <c r="C25" s="20" t="n"/>
      <c r="D25" s="20" t="n"/>
      <c r="E25" s="20" t="n"/>
      <c r="F25" s="20" t="n"/>
      <c r="G25" s="20" t="n"/>
      <c r="H25" s="20" t="n"/>
      <c r="I25" s="20" t="n"/>
      <c r="J25" s="20" t="n"/>
      <c r="K25" s="20" t="n"/>
      <c r="L25" s="20" t="n"/>
      <c r="M25" s="20" t="n"/>
      <c r="N25" s="20" t="n"/>
      <c r="O25" s="20" t="n"/>
      <c r="P25" s="20" t="n"/>
      <c r="Q25" s="20" t="n"/>
      <c r="R25" s="20" t="n"/>
      <c r="S25" s="20" t="n"/>
      <c r="T25" s="20" t="n"/>
      <c r="U25" s="20" t="n"/>
      <c r="V25" s="19">
        <f>COUNTIF(B25:U25,"Yes")</f>
        <v/>
      </c>
      <c r="W25" s="19">
        <f>COUNTIF(B25:U25,"Partial")</f>
        <v/>
      </c>
      <c r="X25" s="19">
        <f>COUNTIF(B25:U25,"No")</f>
        <v/>
      </c>
      <c r="Y25" s="37">
        <f>IF(V25+W25+X25=0,"",(V25+0.5*W25)/(V25+W25+X25))</f>
        <v/>
      </c>
      <c r="Z25" s="19">
        <f>IF(Y25="","",IF(Y25&gt;=$B$7,"Met","Below target"))</f>
        <v/>
      </c>
    </row>
    <row r="26" ht="15" customHeight="1">
      <c r="A26" s="29" t="inlineStr">
        <is>
          <t>6. Density and contrast are adequate for diagnosis</t>
        </is>
      </c>
      <c r="B26" s="20" t="n"/>
      <c r="C26" s="20" t="n"/>
      <c r="D26" s="20" t="n"/>
      <c r="E26" s="20" t="n"/>
      <c r="F26" s="20" t="n"/>
      <c r="G26" s="20" t="n"/>
      <c r="H26" s="20" t="n"/>
      <c r="I26" s="20" t="n"/>
      <c r="J26" s="20" t="n"/>
      <c r="K26" s="20" t="n"/>
      <c r="L26" s="20" t="n"/>
      <c r="M26" s="20" t="n"/>
      <c r="N26" s="20" t="n"/>
      <c r="O26" s="20" t="n"/>
      <c r="P26" s="20" t="n"/>
      <c r="Q26" s="20" t="n"/>
      <c r="R26" s="20" t="n"/>
      <c r="S26" s="20" t="n"/>
      <c r="T26" s="20" t="n"/>
      <c r="U26" s="20" t="n"/>
      <c r="V26" s="19">
        <f>COUNTIF(B26:U26,"Yes")</f>
        <v/>
      </c>
      <c r="W26" s="19">
        <f>COUNTIF(B26:U26,"Partial")</f>
        <v/>
      </c>
      <c r="X26" s="19">
        <f>COUNTIF(B26:U26,"No")</f>
        <v/>
      </c>
      <c r="Y26" s="37">
        <f>IF(V26+W26+X26=0,"",(V26+0.5*W26)/(V26+W26+X26))</f>
        <v/>
      </c>
      <c r="Z26" s="19">
        <f>IF(Y26="","",IF(Y26&gt;=$B$7,"Met","Below target"))</f>
        <v/>
      </c>
    </row>
    <row r="27" ht="26.1" customHeight="1">
      <c r="A27" s="29" t="inlineStr">
        <is>
          <t>7. No significant distortion (elongation, foreshortening, receptor bending)</t>
        </is>
      </c>
      <c r="B27" s="20" t="n"/>
      <c r="C27" s="20" t="n"/>
      <c r="D27" s="20" t="n"/>
      <c r="E27" s="20" t="n"/>
      <c r="F27" s="20" t="n"/>
      <c r="G27" s="20" t="n"/>
      <c r="H27" s="20" t="n"/>
      <c r="I27" s="20" t="n"/>
      <c r="J27" s="20" t="n"/>
      <c r="K27" s="20" t="n"/>
      <c r="L27" s="20" t="n"/>
      <c r="M27" s="20" t="n"/>
      <c r="N27" s="20" t="n"/>
      <c r="O27" s="20" t="n"/>
      <c r="P27" s="20" t="n"/>
      <c r="Q27" s="20" t="n"/>
      <c r="R27" s="20" t="n"/>
      <c r="S27" s="20" t="n"/>
      <c r="T27" s="20" t="n"/>
      <c r="U27" s="20" t="n"/>
      <c r="V27" s="19">
        <f>COUNTIF(B27:U27,"Yes")</f>
        <v/>
      </c>
      <c r="W27" s="19">
        <f>COUNTIF(B27:U27,"Partial")</f>
        <v/>
      </c>
      <c r="X27" s="19">
        <f>COUNTIF(B27:U27,"No")</f>
        <v/>
      </c>
      <c r="Y27" s="37">
        <f>IF(V27+W27+X27=0,"",(V27+0.5*W27)/(V27+W27+X27))</f>
        <v/>
      </c>
      <c r="Z27" s="19">
        <f>IF(Y27="","",IF(Y27&gt;=$B$7,"Met","Below target"))</f>
        <v/>
      </c>
    </row>
    <row r="28" ht="26.1" customHeight="1">
      <c r="A28" s="29" t="inlineStr">
        <is>
          <t>8. Bitewing: contact points are open, with no overlap that affects diagnosis (N/A for periapicals)</t>
        </is>
      </c>
      <c r="B28" s="20" t="n"/>
      <c r="C28" s="20" t="n"/>
      <c r="D28" s="20" t="n"/>
      <c r="E28" s="20" t="n"/>
      <c r="F28" s="20" t="n"/>
      <c r="G28" s="20" t="n"/>
      <c r="H28" s="20" t="n"/>
      <c r="I28" s="20" t="n"/>
      <c r="J28" s="20" t="n"/>
      <c r="K28" s="20" t="n"/>
      <c r="L28" s="20" t="n"/>
      <c r="M28" s="20" t="n"/>
      <c r="N28" s="20" t="n"/>
      <c r="O28" s="20" t="n"/>
      <c r="P28" s="20" t="n"/>
      <c r="Q28" s="20" t="n"/>
      <c r="R28" s="20" t="n"/>
      <c r="S28" s="20" t="n"/>
      <c r="T28" s="20" t="n"/>
      <c r="U28" s="20" t="n"/>
      <c r="V28" s="19">
        <f>COUNTIF(B28:U28,"Yes")</f>
        <v/>
      </c>
      <c r="W28" s="19">
        <f>COUNTIF(B28:U28,"Partial")</f>
        <v/>
      </c>
      <c r="X28" s="19">
        <f>COUNTIF(B28:U28,"No")</f>
        <v/>
      </c>
      <c r="Y28" s="37">
        <f>IF(V28+W28+X28=0,"",(V28+0.5*W28)/(V28+W28+X28))</f>
        <v/>
      </c>
      <c r="Z28" s="19">
        <f>IF(Y28="","",IF(Y28&gt;=$B$7,"Met","Below target"))</f>
        <v/>
      </c>
    </row>
    <row r="29" ht="26.1" customHeight="1">
      <c r="A29" s="29" t="inlineStr">
        <is>
          <t>9. Bitewing: crowns of the premolars and molars present are captured (N/A for periapicals)</t>
        </is>
      </c>
      <c r="B29" s="20" t="n"/>
      <c r="C29" s="20" t="n"/>
      <c r="D29" s="20" t="n"/>
      <c r="E29" s="20" t="n"/>
      <c r="F29" s="20" t="n"/>
      <c r="G29" s="20" t="n"/>
      <c r="H29" s="20" t="n"/>
      <c r="I29" s="20" t="n"/>
      <c r="J29" s="20" t="n"/>
      <c r="K29" s="20" t="n"/>
      <c r="L29" s="20" t="n"/>
      <c r="M29" s="20" t="n"/>
      <c r="N29" s="20" t="n"/>
      <c r="O29" s="20" t="n"/>
      <c r="P29" s="20" t="n"/>
      <c r="Q29" s="20" t="n"/>
      <c r="R29" s="20" t="n"/>
      <c r="S29" s="20" t="n"/>
      <c r="T29" s="20" t="n"/>
      <c r="U29" s="20" t="n"/>
      <c r="V29" s="19">
        <f>COUNTIF(B29:U29,"Yes")</f>
        <v/>
      </c>
      <c r="W29" s="19">
        <f>COUNTIF(B29:U29,"Partial")</f>
        <v/>
      </c>
      <c r="X29" s="19">
        <f>COUNTIF(B29:U29,"No")</f>
        <v/>
      </c>
      <c r="Y29" s="37">
        <f>IF(V29+W29+X29=0,"",(V29+0.5*W29)/(V29+W29+X29))</f>
        <v/>
      </c>
      <c r="Z29" s="19">
        <f>IF(Y29="","",IF(Y29&gt;=$B$7,"Met","Below target"))</f>
        <v/>
      </c>
    </row>
    <row r="30" ht="26.1" customHeight="1">
      <c r="A30" s="29" t="inlineStr">
        <is>
          <t>10. Bitewing: the alveolar crest / inter-radicular area is visible (N/A for periapicals)</t>
        </is>
      </c>
      <c r="B30" s="20" t="n"/>
      <c r="C30" s="20" t="n"/>
      <c r="D30" s="20" t="n"/>
      <c r="E30" s="20" t="n"/>
      <c r="F30" s="20" t="n"/>
      <c r="G30" s="20" t="n"/>
      <c r="H30" s="20" t="n"/>
      <c r="I30" s="20" t="n"/>
      <c r="J30" s="20" t="n"/>
      <c r="K30" s="20" t="n"/>
      <c r="L30" s="20" t="n"/>
      <c r="M30" s="20" t="n"/>
      <c r="N30" s="20" t="n"/>
      <c r="O30" s="20" t="n"/>
      <c r="P30" s="20" t="n"/>
      <c r="Q30" s="20" t="n"/>
      <c r="R30" s="20" t="n"/>
      <c r="S30" s="20" t="n"/>
      <c r="T30" s="20" t="n"/>
      <c r="U30" s="20" t="n"/>
      <c r="V30" s="19">
        <f>COUNTIF(B30:U30,"Yes")</f>
        <v/>
      </c>
      <c r="W30" s="19">
        <f>COUNTIF(B30:U30,"Partial")</f>
        <v/>
      </c>
      <c r="X30" s="19">
        <f>COUNTIF(B30:U30,"No")</f>
        <v/>
      </c>
      <c r="Y30" s="37">
        <f>IF(V30+W30+X30=0,"",(V30+0.5*W30)/(V30+W30+X30))</f>
        <v/>
      </c>
      <c r="Z30" s="19">
        <f>IF(Y30="","",IF(Y30&gt;=$B$7,"Met","Below target"))</f>
        <v/>
      </c>
    </row>
    <row r="31" ht="26.1" customHeight="1">
      <c r="A31" s="29" t="inlineStr">
        <is>
          <t>11. Periapical: the whole tooth, including the apex, is visible (N/A for bitewings)</t>
        </is>
      </c>
      <c r="B31" s="20" t="n"/>
      <c r="C31" s="20" t="n"/>
      <c r="D31" s="20" t="n"/>
      <c r="E31" s="20" t="n"/>
      <c r="F31" s="20" t="n"/>
      <c r="G31" s="20" t="n"/>
      <c r="H31" s="20" t="n"/>
      <c r="I31" s="20" t="n"/>
      <c r="J31" s="20" t="n"/>
      <c r="K31" s="20" t="n"/>
      <c r="L31" s="20" t="n"/>
      <c r="M31" s="20" t="n"/>
      <c r="N31" s="20" t="n"/>
      <c r="O31" s="20" t="n"/>
      <c r="P31" s="20" t="n"/>
      <c r="Q31" s="20" t="n"/>
      <c r="R31" s="20" t="n"/>
      <c r="S31" s="20" t="n"/>
      <c r="T31" s="20" t="n"/>
      <c r="U31" s="20" t="n"/>
      <c r="V31" s="19">
        <f>COUNTIF(B31:U31,"Yes")</f>
        <v/>
      </c>
      <c r="W31" s="19">
        <f>COUNTIF(B31:U31,"Partial")</f>
        <v/>
      </c>
      <c r="X31" s="19">
        <f>COUNTIF(B31:U31,"No")</f>
        <v/>
      </c>
      <c r="Y31" s="37">
        <f>IF(V31+W31+X31=0,"",(V31+0.5*W31)/(V31+W31+X31))</f>
        <v/>
      </c>
      <c r="Z31" s="19">
        <f>IF(Y31="","",IF(Y31&gt;=$B$7,"Met","Below target"))</f>
        <v/>
      </c>
    </row>
    <row r="32" ht="26.1" customHeight="1">
      <c r="A32" s="29" t="inlineStr">
        <is>
          <t>12. Periapical: enough bone is shown beyond the apex to assess the periapical tissues (N/A for bitewings)</t>
        </is>
      </c>
      <c r="B32" s="20" t="n"/>
      <c r="C32" s="20" t="n"/>
      <c r="D32" s="20" t="n"/>
      <c r="E32" s="20" t="n"/>
      <c r="F32" s="20" t="n"/>
      <c r="G32" s="20" t="n"/>
      <c r="H32" s="20" t="n"/>
      <c r="I32" s="20" t="n"/>
      <c r="J32" s="20" t="n"/>
      <c r="K32" s="20" t="n"/>
      <c r="L32" s="20" t="n"/>
      <c r="M32" s="20" t="n"/>
      <c r="N32" s="20" t="n"/>
      <c r="O32" s="20" t="n"/>
      <c r="P32" s="20" t="n"/>
      <c r="Q32" s="20" t="n"/>
      <c r="R32" s="20" t="n"/>
      <c r="S32" s="20" t="n"/>
      <c r="T32" s="20" t="n"/>
      <c r="U32" s="20" t="n"/>
      <c r="V32" s="19">
        <f>COUNTIF(B32:U32,"Yes")</f>
        <v/>
      </c>
      <c r="W32" s="19">
        <f>COUNTIF(B32:U32,"Partial")</f>
        <v/>
      </c>
      <c r="X32" s="19">
        <f>COUNTIF(B32:U32,"No")</f>
        <v/>
      </c>
      <c r="Y32" s="37">
        <f>IF(V32+W32+X32=0,"",(V32+0.5*W32)/(V32+W32+X32))</f>
        <v/>
      </c>
      <c r="Z32" s="19">
        <f>IF(Y32="","",IF(Y32&gt;=$B$7,"Met","Below target"))</f>
        <v/>
      </c>
    </row>
    <row r="33">
      <c r="A33" s="35" t="inlineStr">
        <is>
          <t>D. Evaluation and outcome</t>
        </is>
      </c>
      <c r="B33" s="44" t="n"/>
      <c r="C33" s="44" t="n"/>
      <c r="D33" s="44" t="n"/>
      <c r="E33" s="44" t="n"/>
      <c r="F33" s="44" t="n"/>
      <c r="G33" s="44" t="n"/>
      <c r="H33" s="44" t="n"/>
      <c r="I33" s="44" t="n"/>
      <c r="J33" s="44" t="n"/>
      <c r="K33" s="44" t="n"/>
      <c r="L33" s="44" t="n"/>
      <c r="M33" s="44" t="n"/>
      <c r="N33" s="44" t="n"/>
      <c r="O33" s="44" t="n"/>
      <c r="P33" s="44" t="n"/>
      <c r="Q33" s="44" t="n"/>
      <c r="R33" s="44" t="n"/>
      <c r="S33" s="44" t="n"/>
      <c r="T33" s="44" t="n"/>
      <c r="U33" s="44" t="n"/>
      <c r="V33" s="44" t="n"/>
      <c r="W33" s="44" t="n"/>
      <c r="X33" s="44" t="n"/>
      <c r="Y33" s="44" t="n"/>
      <c r="Z33" s="45" t="n"/>
    </row>
    <row r="34" ht="26.1" customHeight="1">
      <c r="A34" s="29" t="inlineStr">
        <is>
          <t>13. A clinical evaluation (report) of the image was recorded</t>
        </is>
      </c>
      <c r="B34" s="20" t="n"/>
      <c r="C34" s="20" t="n"/>
      <c r="D34" s="20" t="n"/>
      <c r="E34" s="20" t="n"/>
      <c r="F34" s="20" t="n"/>
      <c r="G34" s="20" t="n"/>
      <c r="H34" s="20" t="n"/>
      <c r="I34" s="20" t="n"/>
      <c r="J34" s="20" t="n"/>
      <c r="K34" s="20" t="n"/>
      <c r="L34" s="20" t="n"/>
      <c r="M34" s="20" t="n"/>
      <c r="N34" s="20" t="n"/>
      <c r="O34" s="20" t="n"/>
      <c r="P34" s="20" t="n"/>
      <c r="Q34" s="20" t="n"/>
      <c r="R34" s="20" t="n"/>
      <c r="S34" s="20" t="n"/>
      <c r="T34" s="20" t="n"/>
      <c r="U34" s="20" t="n"/>
      <c r="V34" s="19">
        <f>COUNTIF(B34:U34,"Yes")</f>
        <v/>
      </c>
      <c r="W34" s="19">
        <f>COUNTIF(B34:U34,"Partial")</f>
        <v/>
      </c>
      <c r="X34" s="19">
        <f>COUNTIF(B34:U34,"No")</f>
        <v/>
      </c>
      <c r="Y34" s="37">
        <f>IF(V34+W34+X34=0,"",(V34+0.5*W34)/(V34+W34+X34))</f>
        <v/>
      </c>
      <c r="Z34" s="19">
        <f>IF(Y34="","",IF(Y34&gt;=$B$7,"Met","Below target"))</f>
        <v/>
      </c>
    </row>
    <row r="35" ht="26.1" customHeight="1">
      <c r="A35" s="29" t="inlineStr">
        <is>
          <t>14. Auditor's overall judgement: the image is diagnostically acceptable (A)  ★</t>
        </is>
      </c>
      <c r="B35" s="20" t="n"/>
      <c r="C35" s="20" t="n"/>
      <c r="D35" s="20" t="n"/>
      <c r="E35" s="20" t="n"/>
      <c r="F35" s="20" t="n"/>
      <c r="G35" s="20" t="n"/>
      <c r="H35" s="20" t="n"/>
      <c r="I35" s="20" t="n"/>
      <c r="J35" s="20" t="n"/>
      <c r="K35" s="20" t="n"/>
      <c r="L35" s="20" t="n"/>
      <c r="M35" s="20" t="n"/>
      <c r="N35" s="20" t="n"/>
      <c r="O35" s="20" t="n"/>
      <c r="P35" s="20" t="n"/>
      <c r="Q35" s="20" t="n"/>
      <c r="R35" s="20" t="n"/>
      <c r="S35" s="20" t="n"/>
      <c r="T35" s="20" t="n"/>
      <c r="U35" s="20" t="n"/>
      <c r="V35" s="19">
        <f>COUNTIF(B35:U35,"Yes")</f>
        <v/>
      </c>
      <c r="W35" s="19">
        <f>COUNTIF(B35:U35,"Partial")</f>
        <v/>
      </c>
      <c r="X35" s="19">
        <f>COUNTIF(B35:U35,"No")</f>
        <v/>
      </c>
      <c r="Y35" s="37">
        <f>IF(V35+W35+X35=0,"",(V35+0.5*W35)/(V35+W35+X35))</f>
        <v/>
      </c>
      <c r="Z35" s="19">
        <f>IF(Y35="","",IF(Y35&gt;=$B$7,"Met","Below target"))</f>
        <v/>
      </c>
    </row>
    <row r="36" ht="26.1" customHeight="1">
      <c r="A36" s="29" t="inlineStr">
        <is>
          <t>15. The grade recorded by the operator agrees with the auditor's grade</t>
        </is>
      </c>
      <c r="B36" s="20" t="n"/>
      <c r="C36" s="20" t="n"/>
      <c r="D36" s="20" t="n"/>
      <c r="E36" s="20" t="n"/>
      <c r="F36" s="20" t="n"/>
      <c r="G36" s="20" t="n"/>
      <c r="H36" s="20" t="n"/>
      <c r="I36" s="20" t="n"/>
      <c r="J36" s="20" t="n"/>
      <c r="K36" s="20" t="n"/>
      <c r="L36" s="20" t="n"/>
      <c r="M36" s="20" t="n"/>
      <c r="N36" s="20" t="n"/>
      <c r="O36" s="20" t="n"/>
      <c r="P36" s="20" t="n"/>
      <c r="Q36" s="20" t="n"/>
      <c r="R36" s="20" t="n"/>
      <c r="S36" s="20" t="n"/>
      <c r="T36" s="20" t="n"/>
      <c r="U36" s="20" t="n"/>
      <c r="V36" s="19">
        <f>COUNTIF(B36:U36,"Yes")</f>
        <v/>
      </c>
      <c r="W36" s="19">
        <f>COUNTIF(B36:U36,"Partial")</f>
        <v/>
      </c>
      <c r="X36" s="19">
        <f>COUNTIF(B36:U36,"No")</f>
        <v/>
      </c>
      <c r="Y36" s="37">
        <f>IF(V36+W36+X36=0,"",(V36+0.5*W36)/(V36+W36+X36))</f>
        <v/>
      </c>
      <c r="Z36" s="19">
        <f>IF(Y36="","",IF(Y36&gt;=$B$7,"Met","Below target"))</f>
        <v/>
      </c>
    </row>
    <row r="37" ht="15" customHeight="1">
      <c r="A37" s="29" t="inlineStr">
        <is>
          <t>16. The image did not need to be repeated</t>
        </is>
      </c>
      <c r="B37" s="20" t="n"/>
      <c r="C37" s="20" t="n"/>
      <c r="D37" s="20" t="n"/>
      <c r="E37" s="20" t="n"/>
      <c r="F37" s="20" t="n"/>
      <c r="G37" s="20" t="n"/>
      <c r="H37" s="20" t="n"/>
      <c r="I37" s="20" t="n"/>
      <c r="J37" s="20" t="n"/>
      <c r="K37" s="20" t="n"/>
      <c r="L37" s="20" t="n"/>
      <c r="M37" s="20" t="n"/>
      <c r="N37" s="20" t="n"/>
      <c r="O37" s="20" t="n"/>
      <c r="P37" s="20" t="n"/>
      <c r="Q37" s="20" t="n"/>
      <c r="R37" s="20" t="n"/>
      <c r="S37" s="20" t="n"/>
      <c r="T37" s="20" t="n"/>
      <c r="U37" s="20" t="n"/>
      <c r="V37" s="19">
        <f>COUNTIF(B37:U37,"Yes")</f>
        <v/>
      </c>
      <c r="W37" s="19">
        <f>COUNTIF(B37:U37,"Partial")</f>
        <v/>
      </c>
      <c r="X37" s="19">
        <f>COUNTIF(B37:U37,"No")</f>
        <v/>
      </c>
      <c r="Y37" s="37">
        <f>IF(V37+W37+X37=0,"",(V37+0.5*W37)/(V37+W37+X37))</f>
        <v/>
      </c>
      <c r="Z37" s="19">
        <f>IF(Y37="","",IF(Y37&gt;=$B$7,"Met","Below target"))</f>
        <v/>
      </c>
    </row>
    <row r="38" ht="26.1" customHeight="1">
      <c r="A38" s="29" t="inlineStr">
        <is>
          <t>17. If the image was repeated, the reason was recorded (N/A if not repeated)</t>
        </is>
      </c>
      <c r="B38" s="20" t="n"/>
      <c r="C38" s="20" t="n"/>
      <c r="D38" s="20" t="n"/>
      <c r="E38" s="20" t="n"/>
      <c r="F38" s="20" t="n"/>
      <c r="G38" s="20" t="n"/>
      <c r="H38" s="20" t="n"/>
      <c r="I38" s="20" t="n"/>
      <c r="J38" s="20" t="n"/>
      <c r="K38" s="20" t="n"/>
      <c r="L38" s="20" t="n"/>
      <c r="M38" s="20" t="n"/>
      <c r="N38" s="20" t="n"/>
      <c r="O38" s="20" t="n"/>
      <c r="P38" s="20" t="n"/>
      <c r="Q38" s="20" t="n"/>
      <c r="R38" s="20" t="n"/>
      <c r="S38" s="20" t="n"/>
      <c r="T38" s="20" t="n"/>
      <c r="U38" s="20" t="n"/>
      <c r="V38" s="19">
        <f>COUNTIF(B38:U38,"Yes")</f>
        <v/>
      </c>
      <c r="W38" s="19">
        <f>COUNTIF(B38:U38,"Partial")</f>
        <v/>
      </c>
      <c r="X38" s="19">
        <f>COUNTIF(B38:U38,"No")</f>
        <v/>
      </c>
      <c r="Y38" s="37">
        <f>IF(V38+W38+X38=0,"",(V38+0.5*W38)/(V38+W38+X38))</f>
        <v/>
      </c>
      <c r="Z38" s="19">
        <f>IF(Y38="","",IF(Y38&gt;=$B$7,"Met","Below target"))</f>
        <v/>
      </c>
    </row>
    <row r="39">
      <c r="A39" s="35" t="inlineStr">
        <is>
          <t>Per-image results (automatic)</t>
        </is>
      </c>
      <c r="B39" s="44" t="n"/>
      <c r="C39" s="44" t="n"/>
      <c r="D39" s="44" t="n"/>
      <c r="E39" s="44" t="n"/>
      <c r="F39" s="44" t="n"/>
      <c r="G39" s="44" t="n"/>
      <c r="H39" s="44" t="n"/>
      <c r="I39" s="44" t="n"/>
      <c r="J39" s="44" t="n"/>
      <c r="K39" s="44" t="n"/>
      <c r="L39" s="44" t="n"/>
      <c r="M39" s="44" t="n"/>
      <c r="N39" s="44" t="n"/>
      <c r="O39" s="44" t="n"/>
      <c r="P39" s="44" t="n"/>
      <c r="Q39" s="44" t="n"/>
      <c r="R39" s="44" t="n"/>
      <c r="S39" s="44" t="n"/>
      <c r="T39" s="44" t="n"/>
      <c r="U39" s="44" t="n"/>
      <c r="V39" s="44" t="n"/>
      <c r="W39" s="44" t="n"/>
      <c r="X39" s="44" t="n"/>
      <c r="Y39" s="44" t="n"/>
      <c r="Z39" s="45" t="n"/>
    </row>
    <row r="40">
      <c r="A40" s="5" t="inlineStr">
        <is>
          <t>Yes responses</t>
        </is>
      </c>
      <c r="B40" s="19">
        <f>COUNTIF(B19:B19,"Yes")+COUNTIF(B21:B22,"Yes")+COUNTIF(B24:B32,"Yes")+COUNTIF(B34:B38,"Yes")</f>
        <v/>
      </c>
      <c r="C40" s="19">
        <f>COUNTIF(C19:C19,"Yes")+COUNTIF(C21:C22,"Yes")+COUNTIF(C24:C32,"Yes")+COUNTIF(C34:C38,"Yes")</f>
        <v/>
      </c>
      <c r="D40" s="19">
        <f>COUNTIF(D19:D19,"Yes")+COUNTIF(D21:D22,"Yes")+COUNTIF(D24:D32,"Yes")+COUNTIF(D34:D38,"Yes")</f>
        <v/>
      </c>
      <c r="E40" s="19">
        <f>COUNTIF(E19:E19,"Yes")+COUNTIF(E21:E22,"Yes")+COUNTIF(E24:E32,"Yes")+COUNTIF(E34:E38,"Yes")</f>
        <v/>
      </c>
      <c r="F40" s="19">
        <f>COUNTIF(F19:F19,"Yes")+COUNTIF(F21:F22,"Yes")+COUNTIF(F24:F32,"Yes")+COUNTIF(F34:F38,"Yes")</f>
        <v/>
      </c>
      <c r="G40" s="19">
        <f>COUNTIF(G19:G19,"Yes")+COUNTIF(G21:G22,"Yes")+COUNTIF(G24:G32,"Yes")+COUNTIF(G34:G38,"Yes")</f>
        <v/>
      </c>
      <c r="H40" s="19">
        <f>COUNTIF(H19:H19,"Yes")+COUNTIF(H21:H22,"Yes")+COUNTIF(H24:H32,"Yes")+COUNTIF(H34:H38,"Yes")</f>
        <v/>
      </c>
      <c r="I40" s="19">
        <f>COUNTIF(I19:I19,"Yes")+COUNTIF(I21:I22,"Yes")+COUNTIF(I24:I32,"Yes")+COUNTIF(I34:I38,"Yes")</f>
        <v/>
      </c>
      <c r="J40" s="19">
        <f>COUNTIF(J19:J19,"Yes")+COUNTIF(J21:J22,"Yes")+COUNTIF(J24:J32,"Yes")+COUNTIF(J34:J38,"Yes")</f>
        <v/>
      </c>
      <c r="K40" s="19">
        <f>COUNTIF(K19:K19,"Yes")+COUNTIF(K21:K22,"Yes")+COUNTIF(K24:K32,"Yes")+COUNTIF(K34:K38,"Yes")</f>
        <v/>
      </c>
      <c r="L40" s="19">
        <f>COUNTIF(L19:L19,"Yes")+COUNTIF(L21:L22,"Yes")+COUNTIF(L24:L32,"Yes")+COUNTIF(L34:L38,"Yes")</f>
        <v/>
      </c>
      <c r="M40" s="19">
        <f>COUNTIF(M19:M19,"Yes")+COUNTIF(M21:M22,"Yes")+COUNTIF(M24:M32,"Yes")+COUNTIF(M34:M38,"Yes")</f>
        <v/>
      </c>
      <c r="N40" s="19">
        <f>COUNTIF(N19:N19,"Yes")+COUNTIF(N21:N22,"Yes")+COUNTIF(N24:N32,"Yes")+COUNTIF(N34:N38,"Yes")</f>
        <v/>
      </c>
      <c r="O40" s="19">
        <f>COUNTIF(O19:O19,"Yes")+COUNTIF(O21:O22,"Yes")+COUNTIF(O24:O32,"Yes")+COUNTIF(O34:O38,"Yes")</f>
        <v/>
      </c>
      <c r="P40" s="19">
        <f>COUNTIF(P19:P19,"Yes")+COUNTIF(P21:P22,"Yes")+COUNTIF(P24:P32,"Yes")+COUNTIF(P34:P38,"Yes")</f>
        <v/>
      </c>
      <c r="Q40" s="19">
        <f>COUNTIF(Q19:Q19,"Yes")+COUNTIF(Q21:Q22,"Yes")+COUNTIF(Q24:Q32,"Yes")+COUNTIF(Q34:Q38,"Yes")</f>
        <v/>
      </c>
      <c r="R40" s="19">
        <f>COUNTIF(R19:R19,"Yes")+COUNTIF(R21:R22,"Yes")+COUNTIF(R24:R32,"Yes")+COUNTIF(R34:R38,"Yes")</f>
        <v/>
      </c>
      <c r="S40" s="19">
        <f>COUNTIF(S19:S19,"Yes")+COUNTIF(S21:S22,"Yes")+COUNTIF(S24:S32,"Yes")+COUNTIF(S34:S38,"Yes")</f>
        <v/>
      </c>
      <c r="T40" s="19">
        <f>COUNTIF(T19:T19,"Yes")+COUNTIF(T21:T22,"Yes")+COUNTIF(T24:T32,"Yes")+COUNTIF(T34:T38,"Yes")</f>
        <v/>
      </c>
      <c r="U40" s="19">
        <f>COUNTIF(U19:U19,"Yes")+COUNTIF(U21:U22,"Yes")+COUNTIF(U24:U32,"Yes")+COUNTIF(U34:U38,"Yes")</f>
        <v/>
      </c>
      <c r="V40" s="7" t="n"/>
      <c r="W40" s="7" t="n"/>
      <c r="X40" s="7" t="n"/>
      <c r="Y40" s="7" t="n"/>
      <c r="Z40" s="7" t="n"/>
    </row>
    <row r="41">
      <c r="A41" s="5" t="inlineStr">
        <is>
          <t>Partial responses</t>
        </is>
      </c>
      <c r="B41" s="19">
        <f>COUNTIF(B19:B19,"Partial")+COUNTIF(B21:B22,"Partial")+COUNTIF(B24:B32,"Partial")+COUNTIF(B34:B38,"Partial")</f>
        <v/>
      </c>
      <c r="C41" s="19">
        <f>COUNTIF(C19:C19,"Partial")+COUNTIF(C21:C22,"Partial")+COUNTIF(C24:C32,"Partial")+COUNTIF(C34:C38,"Partial")</f>
        <v/>
      </c>
      <c r="D41" s="19">
        <f>COUNTIF(D19:D19,"Partial")+COUNTIF(D21:D22,"Partial")+COUNTIF(D24:D32,"Partial")+COUNTIF(D34:D38,"Partial")</f>
        <v/>
      </c>
      <c r="E41" s="19">
        <f>COUNTIF(E19:E19,"Partial")+COUNTIF(E21:E22,"Partial")+COUNTIF(E24:E32,"Partial")+COUNTIF(E34:E38,"Partial")</f>
        <v/>
      </c>
      <c r="F41" s="19">
        <f>COUNTIF(F19:F19,"Partial")+COUNTIF(F21:F22,"Partial")+COUNTIF(F24:F32,"Partial")+COUNTIF(F34:F38,"Partial")</f>
        <v/>
      </c>
      <c r="G41" s="19">
        <f>COUNTIF(G19:G19,"Partial")+COUNTIF(G21:G22,"Partial")+COUNTIF(G24:G32,"Partial")+COUNTIF(G34:G38,"Partial")</f>
        <v/>
      </c>
      <c r="H41" s="19">
        <f>COUNTIF(H19:H19,"Partial")+COUNTIF(H21:H22,"Partial")+COUNTIF(H24:H32,"Partial")+COUNTIF(H34:H38,"Partial")</f>
        <v/>
      </c>
      <c r="I41" s="19">
        <f>COUNTIF(I19:I19,"Partial")+COUNTIF(I21:I22,"Partial")+COUNTIF(I24:I32,"Partial")+COUNTIF(I34:I38,"Partial")</f>
        <v/>
      </c>
      <c r="J41" s="19">
        <f>COUNTIF(J19:J19,"Partial")+COUNTIF(J21:J22,"Partial")+COUNTIF(J24:J32,"Partial")+COUNTIF(J34:J38,"Partial")</f>
        <v/>
      </c>
      <c r="K41" s="19">
        <f>COUNTIF(K19:K19,"Partial")+COUNTIF(K21:K22,"Partial")+COUNTIF(K24:K32,"Partial")+COUNTIF(K34:K38,"Partial")</f>
        <v/>
      </c>
      <c r="L41" s="19">
        <f>COUNTIF(L19:L19,"Partial")+COUNTIF(L21:L22,"Partial")+COUNTIF(L24:L32,"Partial")+COUNTIF(L34:L38,"Partial")</f>
        <v/>
      </c>
      <c r="M41" s="19">
        <f>COUNTIF(M19:M19,"Partial")+COUNTIF(M21:M22,"Partial")+COUNTIF(M24:M32,"Partial")+COUNTIF(M34:M38,"Partial")</f>
        <v/>
      </c>
      <c r="N41" s="19">
        <f>COUNTIF(N19:N19,"Partial")+COUNTIF(N21:N22,"Partial")+COUNTIF(N24:N32,"Partial")+COUNTIF(N34:N38,"Partial")</f>
        <v/>
      </c>
      <c r="O41" s="19">
        <f>COUNTIF(O19:O19,"Partial")+COUNTIF(O21:O22,"Partial")+COUNTIF(O24:O32,"Partial")+COUNTIF(O34:O38,"Partial")</f>
        <v/>
      </c>
      <c r="P41" s="19">
        <f>COUNTIF(P19:P19,"Partial")+COUNTIF(P21:P22,"Partial")+COUNTIF(P24:P32,"Partial")+COUNTIF(P34:P38,"Partial")</f>
        <v/>
      </c>
      <c r="Q41" s="19">
        <f>COUNTIF(Q19:Q19,"Partial")+COUNTIF(Q21:Q22,"Partial")+COUNTIF(Q24:Q32,"Partial")+COUNTIF(Q34:Q38,"Partial")</f>
        <v/>
      </c>
      <c r="R41" s="19">
        <f>COUNTIF(R19:R19,"Partial")+COUNTIF(R21:R22,"Partial")+COUNTIF(R24:R32,"Partial")+COUNTIF(R34:R38,"Partial")</f>
        <v/>
      </c>
      <c r="S41" s="19">
        <f>COUNTIF(S19:S19,"Partial")+COUNTIF(S21:S22,"Partial")+COUNTIF(S24:S32,"Partial")+COUNTIF(S34:S38,"Partial")</f>
        <v/>
      </c>
      <c r="T41" s="19">
        <f>COUNTIF(T19:T19,"Partial")+COUNTIF(T21:T22,"Partial")+COUNTIF(T24:T32,"Partial")+COUNTIF(T34:T38,"Partial")</f>
        <v/>
      </c>
      <c r="U41" s="19">
        <f>COUNTIF(U19:U19,"Partial")+COUNTIF(U21:U22,"Partial")+COUNTIF(U24:U32,"Partial")+COUNTIF(U34:U38,"Partial")</f>
        <v/>
      </c>
      <c r="V41" s="7" t="n"/>
      <c r="W41" s="7" t="n"/>
      <c r="X41" s="7" t="n"/>
      <c r="Y41" s="7" t="n"/>
      <c r="Z41" s="7" t="n"/>
    </row>
    <row r="42">
      <c r="A42" s="5" t="inlineStr">
        <is>
          <t>No responses</t>
        </is>
      </c>
      <c r="B42" s="19">
        <f>COUNTIF(B19:B19,"No")+COUNTIF(B21:B22,"No")+COUNTIF(B24:B32,"No")+COUNTIF(B34:B38,"No")</f>
        <v/>
      </c>
      <c r="C42" s="19">
        <f>COUNTIF(C19:C19,"No")+COUNTIF(C21:C22,"No")+COUNTIF(C24:C32,"No")+COUNTIF(C34:C38,"No")</f>
        <v/>
      </c>
      <c r="D42" s="19">
        <f>COUNTIF(D19:D19,"No")+COUNTIF(D21:D22,"No")+COUNTIF(D24:D32,"No")+COUNTIF(D34:D38,"No")</f>
        <v/>
      </c>
      <c r="E42" s="19">
        <f>COUNTIF(E19:E19,"No")+COUNTIF(E21:E22,"No")+COUNTIF(E24:E32,"No")+COUNTIF(E34:E38,"No")</f>
        <v/>
      </c>
      <c r="F42" s="19">
        <f>COUNTIF(F19:F19,"No")+COUNTIF(F21:F22,"No")+COUNTIF(F24:F32,"No")+COUNTIF(F34:F38,"No")</f>
        <v/>
      </c>
      <c r="G42" s="19">
        <f>COUNTIF(G19:G19,"No")+COUNTIF(G21:G22,"No")+COUNTIF(G24:G32,"No")+COUNTIF(G34:G38,"No")</f>
        <v/>
      </c>
      <c r="H42" s="19">
        <f>COUNTIF(H19:H19,"No")+COUNTIF(H21:H22,"No")+COUNTIF(H24:H32,"No")+COUNTIF(H34:H38,"No")</f>
        <v/>
      </c>
      <c r="I42" s="19">
        <f>COUNTIF(I19:I19,"No")+COUNTIF(I21:I22,"No")+COUNTIF(I24:I32,"No")+COUNTIF(I34:I38,"No")</f>
        <v/>
      </c>
      <c r="J42" s="19">
        <f>COUNTIF(J19:J19,"No")+COUNTIF(J21:J22,"No")+COUNTIF(J24:J32,"No")+COUNTIF(J34:J38,"No")</f>
        <v/>
      </c>
      <c r="K42" s="19">
        <f>COUNTIF(K19:K19,"No")+COUNTIF(K21:K22,"No")+COUNTIF(K24:K32,"No")+COUNTIF(K34:K38,"No")</f>
        <v/>
      </c>
      <c r="L42" s="19">
        <f>COUNTIF(L19:L19,"No")+COUNTIF(L21:L22,"No")+COUNTIF(L24:L32,"No")+COUNTIF(L34:L38,"No")</f>
        <v/>
      </c>
      <c r="M42" s="19">
        <f>COUNTIF(M19:M19,"No")+COUNTIF(M21:M22,"No")+COUNTIF(M24:M32,"No")+COUNTIF(M34:M38,"No")</f>
        <v/>
      </c>
      <c r="N42" s="19">
        <f>COUNTIF(N19:N19,"No")+COUNTIF(N21:N22,"No")+COUNTIF(N24:N32,"No")+COUNTIF(N34:N38,"No")</f>
        <v/>
      </c>
      <c r="O42" s="19">
        <f>COUNTIF(O19:O19,"No")+COUNTIF(O21:O22,"No")+COUNTIF(O24:O32,"No")+COUNTIF(O34:O38,"No")</f>
        <v/>
      </c>
      <c r="P42" s="19">
        <f>COUNTIF(P19:P19,"No")+COUNTIF(P21:P22,"No")+COUNTIF(P24:P32,"No")+COUNTIF(P34:P38,"No")</f>
        <v/>
      </c>
      <c r="Q42" s="19">
        <f>COUNTIF(Q19:Q19,"No")+COUNTIF(Q21:Q22,"No")+COUNTIF(Q24:Q32,"No")+COUNTIF(Q34:Q38,"No")</f>
        <v/>
      </c>
      <c r="R42" s="19">
        <f>COUNTIF(R19:R19,"No")+COUNTIF(R21:R22,"No")+COUNTIF(R24:R32,"No")+COUNTIF(R34:R38,"No")</f>
        <v/>
      </c>
      <c r="S42" s="19">
        <f>COUNTIF(S19:S19,"No")+COUNTIF(S21:S22,"No")+COUNTIF(S24:S32,"No")+COUNTIF(S34:S38,"No")</f>
        <v/>
      </c>
      <c r="T42" s="19">
        <f>COUNTIF(T19:T19,"No")+COUNTIF(T21:T22,"No")+COUNTIF(T24:T32,"No")+COUNTIF(T34:T38,"No")</f>
        <v/>
      </c>
      <c r="U42" s="19">
        <f>COUNTIF(U19:U19,"No")+COUNTIF(U21:U22,"No")+COUNTIF(U24:U32,"No")+COUNTIF(U34:U38,"No")</f>
        <v/>
      </c>
      <c r="V42" s="7" t="n"/>
      <c r="W42" s="7" t="n"/>
      <c r="X42" s="7" t="n"/>
      <c r="Y42" s="7" t="n"/>
      <c r="Z42" s="7" t="n"/>
    </row>
    <row r="43">
      <c r="A43" s="12" t="inlineStr">
        <is>
          <t>Score for this image (%)</t>
        </is>
      </c>
      <c r="B43" s="13">
        <f>IF(B40+B41+B42=0,"",(B40+0.5*B41)/(B40+B41+B42))</f>
        <v/>
      </c>
      <c r="C43" s="13">
        <f>IF(C40+C41+C42=0,"",(C40+0.5*C41)/(C40+C41+C42))</f>
        <v/>
      </c>
      <c r="D43" s="13">
        <f>IF(D40+D41+D42=0,"",(D40+0.5*D41)/(D40+D41+D42))</f>
        <v/>
      </c>
      <c r="E43" s="13">
        <f>IF(E40+E41+E42=0,"",(E40+0.5*E41)/(E40+E41+E42))</f>
        <v/>
      </c>
      <c r="F43" s="13">
        <f>IF(F40+F41+F42=0,"",(F40+0.5*F41)/(F40+F41+F42))</f>
        <v/>
      </c>
      <c r="G43" s="13">
        <f>IF(G40+G41+G42=0,"",(G40+0.5*G41)/(G40+G41+G42))</f>
        <v/>
      </c>
      <c r="H43" s="13">
        <f>IF(H40+H41+H42=0,"",(H40+0.5*H41)/(H40+H41+H42))</f>
        <v/>
      </c>
      <c r="I43" s="13">
        <f>IF(I40+I41+I42=0,"",(I40+0.5*I41)/(I40+I41+I42))</f>
        <v/>
      </c>
      <c r="J43" s="13">
        <f>IF(J40+J41+J42=0,"",(J40+0.5*J41)/(J40+J41+J42))</f>
        <v/>
      </c>
      <c r="K43" s="13">
        <f>IF(K40+K41+K42=0,"",(K40+0.5*K41)/(K40+K41+K42))</f>
        <v/>
      </c>
      <c r="L43" s="13">
        <f>IF(L40+L41+L42=0,"",(L40+0.5*L41)/(L40+L41+L42))</f>
        <v/>
      </c>
      <c r="M43" s="13">
        <f>IF(M40+M41+M42=0,"",(M40+0.5*M41)/(M40+M41+M42))</f>
        <v/>
      </c>
      <c r="N43" s="13">
        <f>IF(N40+N41+N42=0,"",(N40+0.5*N41)/(N40+N41+N42))</f>
        <v/>
      </c>
      <c r="O43" s="13">
        <f>IF(O40+O41+O42=0,"",(O40+0.5*O41)/(O40+O41+O42))</f>
        <v/>
      </c>
      <c r="P43" s="13">
        <f>IF(P40+P41+P42=0,"",(P40+0.5*P41)/(P40+P41+P42))</f>
        <v/>
      </c>
      <c r="Q43" s="13">
        <f>IF(Q40+Q41+Q42=0,"",(Q40+0.5*Q41)/(Q40+Q41+Q42))</f>
        <v/>
      </c>
      <c r="R43" s="13">
        <f>IF(R40+R41+R42=0,"",(R40+0.5*R41)/(R40+R41+R42))</f>
        <v/>
      </c>
      <c r="S43" s="13">
        <f>IF(S40+S41+S42=0,"",(S40+0.5*S41)/(S40+S41+S42))</f>
        <v/>
      </c>
      <c r="T43" s="13">
        <f>IF(T40+T41+T42=0,"",(T40+0.5*T41)/(T40+T41+T42))</f>
        <v/>
      </c>
      <c r="U43" s="13">
        <f>IF(U40+U41+U42=0,"",(U40+0.5*U41)/(U40+U41+U42))</f>
        <v/>
      </c>
      <c r="V43" s="7" t="n"/>
      <c r="W43" s="7" t="n"/>
      <c r="X43" s="7" t="n"/>
      <c r="Y43" s="7" t="n"/>
      <c r="Z43" s="7" t="n"/>
    </row>
    <row r="44">
      <c r="A44" s="5" t="inlineStr">
        <is>
          <t>All criteria met for this image?</t>
        </is>
      </c>
      <c r="B44" s="19">
        <f>IF(B40+B41+B42=0,"",IF(B41+B42=0,"Yes","No"))</f>
        <v/>
      </c>
      <c r="C44" s="19">
        <f>IF(C40+C41+C42=0,"",IF(C41+C42=0,"Yes","No"))</f>
        <v/>
      </c>
      <c r="D44" s="19">
        <f>IF(D40+D41+D42=0,"",IF(D41+D42=0,"Yes","No"))</f>
        <v/>
      </c>
      <c r="E44" s="19">
        <f>IF(E40+E41+E42=0,"",IF(E41+E42=0,"Yes","No"))</f>
        <v/>
      </c>
      <c r="F44" s="19">
        <f>IF(F40+F41+F42=0,"",IF(F41+F42=0,"Yes","No"))</f>
        <v/>
      </c>
      <c r="G44" s="19">
        <f>IF(G40+G41+G42=0,"",IF(G41+G42=0,"Yes","No"))</f>
        <v/>
      </c>
      <c r="H44" s="19">
        <f>IF(H40+H41+H42=0,"",IF(H41+H42=0,"Yes","No"))</f>
        <v/>
      </c>
      <c r="I44" s="19">
        <f>IF(I40+I41+I42=0,"",IF(I41+I42=0,"Yes","No"))</f>
        <v/>
      </c>
      <c r="J44" s="19">
        <f>IF(J40+J41+J42=0,"",IF(J41+J42=0,"Yes","No"))</f>
        <v/>
      </c>
      <c r="K44" s="19">
        <f>IF(K40+K41+K42=0,"",IF(K41+K42=0,"Yes","No"))</f>
        <v/>
      </c>
      <c r="L44" s="19">
        <f>IF(L40+L41+L42=0,"",IF(L41+L42=0,"Yes","No"))</f>
        <v/>
      </c>
      <c r="M44" s="19">
        <f>IF(M40+M41+M42=0,"",IF(M41+M42=0,"Yes","No"))</f>
        <v/>
      </c>
      <c r="N44" s="19">
        <f>IF(N40+N41+N42=0,"",IF(N41+N42=0,"Yes","No"))</f>
        <v/>
      </c>
      <c r="O44" s="19">
        <f>IF(O40+O41+O42=0,"",IF(O41+O42=0,"Yes","No"))</f>
        <v/>
      </c>
      <c r="P44" s="19">
        <f>IF(P40+P41+P42=0,"",IF(P41+P42=0,"Yes","No"))</f>
        <v/>
      </c>
      <c r="Q44" s="19">
        <f>IF(Q40+Q41+Q42=0,"",IF(Q41+Q42=0,"Yes","No"))</f>
        <v/>
      </c>
      <c r="R44" s="19">
        <f>IF(R40+R41+R42=0,"",IF(R41+R42=0,"Yes","No"))</f>
        <v/>
      </c>
      <c r="S44" s="19">
        <f>IF(S40+S41+S42=0,"",IF(S41+S42=0,"Yes","No"))</f>
        <v/>
      </c>
      <c r="T44" s="19">
        <f>IF(T40+T41+T42=0,"",IF(T41+T42=0,"Yes","No"))</f>
        <v/>
      </c>
      <c r="U44" s="19">
        <f>IF(U40+U41+U42=0,"",IF(U41+U42=0,"Yes","No"))</f>
        <v/>
      </c>
      <c r="V44" s="7" t="n"/>
      <c r="W44" s="7" t="n"/>
      <c r="X44" s="7" t="n"/>
      <c r="Y44" s="7" t="n"/>
      <c r="Z44" s="7" t="n"/>
    </row>
    <row r="45">
      <c r="A45" s="12" t="inlineStr">
        <is>
          <t>All key standards (★) met for this image?</t>
        </is>
      </c>
      <c r="B45" s="14">
        <f>IF(COUNTA(B35)=0,"",IF(AND(OR(B35="Yes",B35="N/A")),"Yes","No"))</f>
        <v/>
      </c>
      <c r="C45" s="14">
        <f>IF(COUNTA(C35)=0,"",IF(AND(OR(C35="Yes",C35="N/A")),"Yes","No"))</f>
        <v/>
      </c>
      <c r="D45" s="14">
        <f>IF(COUNTA(D35)=0,"",IF(AND(OR(D35="Yes",D35="N/A")),"Yes","No"))</f>
        <v/>
      </c>
      <c r="E45" s="14">
        <f>IF(COUNTA(E35)=0,"",IF(AND(OR(E35="Yes",E35="N/A")),"Yes","No"))</f>
        <v/>
      </c>
      <c r="F45" s="14">
        <f>IF(COUNTA(F35)=0,"",IF(AND(OR(F35="Yes",F35="N/A")),"Yes","No"))</f>
        <v/>
      </c>
      <c r="G45" s="14">
        <f>IF(COUNTA(G35)=0,"",IF(AND(OR(G35="Yes",G35="N/A")),"Yes","No"))</f>
        <v/>
      </c>
      <c r="H45" s="14">
        <f>IF(COUNTA(H35)=0,"",IF(AND(OR(H35="Yes",H35="N/A")),"Yes","No"))</f>
        <v/>
      </c>
      <c r="I45" s="14">
        <f>IF(COUNTA(I35)=0,"",IF(AND(OR(I35="Yes",I35="N/A")),"Yes","No"))</f>
        <v/>
      </c>
      <c r="J45" s="14">
        <f>IF(COUNTA(J35)=0,"",IF(AND(OR(J35="Yes",J35="N/A")),"Yes","No"))</f>
        <v/>
      </c>
      <c r="K45" s="14">
        <f>IF(COUNTA(K35)=0,"",IF(AND(OR(K35="Yes",K35="N/A")),"Yes","No"))</f>
        <v/>
      </c>
      <c r="L45" s="14">
        <f>IF(COUNTA(L35)=0,"",IF(AND(OR(L35="Yes",L35="N/A")),"Yes","No"))</f>
        <v/>
      </c>
      <c r="M45" s="14">
        <f>IF(COUNTA(M35)=0,"",IF(AND(OR(M35="Yes",M35="N/A")),"Yes","No"))</f>
        <v/>
      </c>
      <c r="N45" s="14">
        <f>IF(COUNTA(N35)=0,"",IF(AND(OR(N35="Yes",N35="N/A")),"Yes","No"))</f>
        <v/>
      </c>
      <c r="O45" s="14">
        <f>IF(COUNTA(O35)=0,"",IF(AND(OR(O35="Yes",O35="N/A")),"Yes","No"))</f>
        <v/>
      </c>
      <c r="P45" s="14">
        <f>IF(COUNTA(P35)=0,"",IF(AND(OR(P35="Yes",P35="N/A")),"Yes","No"))</f>
        <v/>
      </c>
      <c r="Q45" s="14">
        <f>IF(COUNTA(Q35)=0,"",IF(AND(OR(Q35="Yes",Q35="N/A")),"Yes","No"))</f>
        <v/>
      </c>
      <c r="R45" s="14">
        <f>IF(COUNTA(R35)=0,"",IF(AND(OR(R35="Yes",R35="N/A")),"Yes","No"))</f>
        <v/>
      </c>
      <c r="S45" s="14">
        <f>IF(COUNTA(S35)=0,"",IF(AND(OR(S35="Yes",S35="N/A")),"Yes","No"))</f>
        <v/>
      </c>
      <c r="T45" s="14">
        <f>IF(COUNTA(T35)=0,"",IF(AND(OR(T35="Yes",T35="N/A")),"Yes","No"))</f>
        <v/>
      </c>
      <c r="U45" s="14">
        <f>IF(COUNTA(U35)=0,"",IF(AND(OR(U35="Yes",U35="N/A")),"Yes","No"))</f>
        <v/>
      </c>
      <c r="V45" s="7" t="n"/>
      <c r="W45" s="7" t="n"/>
      <c r="X45" s="7" t="n"/>
      <c r="Y45" s="7" t="n"/>
      <c r="Z45" s="7" t="n"/>
    </row>
    <row r="47">
      <c r="A47" s="27" t="inlineStr">
        <is>
          <t>RESULTS SUMMARY</t>
        </is>
      </c>
      <c r="B47" s="44" t="n"/>
      <c r="C47" s="44" t="n"/>
      <c r="D47" s="44" t="n"/>
      <c r="E47" s="44" t="n"/>
      <c r="F47" s="44" t="n"/>
      <c r="G47" s="44" t="n"/>
      <c r="H47" s="44" t="n"/>
      <c r="I47" s="44" t="n"/>
      <c r="J47" s="44" t="n"/>
      <c r="K47" s="44" t="n"/>
      <c r="L47" s="44" t="n"/>
      <c r="M47" s="44" t="n"/>
      <c r="N47" s="44" t="n"/>
      <c r="O47" s="44" t="n"/>
      <c r="P47" s="44" t="n"/>
      <c r="Q47" s="44" t="n"/>
      <c r="R47" s="44" t="n"/>
      <c r="S47" s="44" t="n"/>
      <c r="T47" s="44" t="n"/>
      <c r="U47" s="44" t="n"/>
      <c r="V47" s="44" t="n"/>
      <c r="W47" s="44" t="n"/>
      <c r="X47" s="44" t="n"/>
      <c r="Y47" s="44" t="n"/>
      <c r="Z47" s="45" t="n"/>
    </row>
    <row r="48">
      <c r="A48" s="15" t="inlineStr">
        <is>
          <t>Images audited</t>
        </is>
      </c>
      <c r="B48" s="22">
        <f>COUNT(B43:U43)</f>
        <v/>
      </c>
      <c r="C48" s="44" t="n"/>
      <c r="D48" s="45" t="n"/>
    </row>
    <row r="49">
      <c r="A49" s="15" t="inlineStr">
        <is>
          <t>Criterion responses assessed (excluding N/A)</t>
        </is>
      </c>
      <c r="B49" s="22">
        <f>SUM(V19:V19)+SUM(V21:V22)+SUM(V24:V32)+SUM(V34:V38)+SUM(W19:W19)+SUM(W21:W22)+SUM(W24:W32)+SUM(W34:W38)+SUM(X19:X19)+SUM(X21:X22)+SUM(X24:X32)+SUM(X34:X38)</f>
        <v/>
      </c>
      <c r="C49" s="44" t="n"/>
      <c r="D49" s="45" t="n"/>
    </row>
    <row r="50">
      <c r="A50" s="15" t="inlineStr">
        <is>
          <t>Overall compliance score (Partial = 0.5)</t>
        </is>
      </c>
      <c r="B50" s="30">
        <f>IF((SUM(V19:V19)+SUM(V21:V22)+SUM(V24:V32)+SUM(V34:V38)+SUM(W19:W19)+SUM(W21:W22)+SUM(W24:W32)+SUM(W34:W38)+SUM(X19:X19)+SUM(X21:X22)+SUM(X24:X32)+SUM(X34:X38))=0,"",((SUM(V19:V19)+SUM(V21:V22)+SUM(V24:V32)+SUM(V34:V38))+0.5*(SUM(W19:W19)+SUM(W21:W22)+SUM(W24:W32)+SUM(W34:W38)))/((SUM(V19:V19)+SUM(V21:V22)+SUM(V24:V32)+SUM(V34:V38)+SUM(W19:W19)+SUM(W21:W22)+SUM(W24:W32)+SUM(W34:W38)+SUM(X19:X19)+SUM(X21:X22)+SUM(X24:X32)+SUM(X34:X38))))</f>
        <v/>
      </c>
      <c r="C50" s="44" t="n"/>
      <c r="D50" s="45" t="n"/>
    </row>
    <row r="51">
      <c r="A51" s="15" t="inlineStr">
        <is>
          <t>Strict compliance (Yes responses only)</t>
        </is>
      </c>
      <c r="B51" s="30">
        <f>IF((SUM(V19:V19)+SUM(V21:V22)+SUM(V24:V32)+SUM(V34:V38)+SUM(W19:W19)+SUM(W21:W22)+SUM(W24:W32)+SUM(W34:W38)+SUM(X19:X19)+SUM(X21:X22)+SUM(X24:X32)+SUM(X34:X38))=0,"",(SUM(V19:V19)+SUM(V21:V22)+SUM(V24:V32)+SUM(V34:V38))/((SUM(V19:V19)+SUM(V21:V22)+SUM(V24:V32)+SUM(V34:V38)+SUM(W19:W19)+SUM(W21:W22)+SUM(W24:W32)+SUM(W34:W38)+SUM(X19:X19)+SUM(X21:X22)+SUM(X24:X32)+SUM(X34:X38))))</f>
        <v/>
      </c>
      <c r="C51" s="44" t="n"/>
      <c r="D51" s="45" t="n"/>
    </row>
    <row r="52">
      <c r="A52" s="15" t="inlineStr">
        <is>
          <t>Images meeting every criterion</t>
        </is>
      </c>
      <c r="B52" s="22">
        <f>COUNTIF(B44:U44,"Yes")</f>
        <v/>
      </c>
      <c r="C52" s="44" t="n"/>
      <c r="D52" s="45" t="n"/>
    </row>
    <row r="53">
      <c r="A53" s="15" t="inlineStr">
        <is>
          <t>Criteria scoring below target</t>
        </is>
      </c>
      <c r="B53" s="22">
        <f>COUNTIF(Z11:Z45,"Below target")</f>
        <v/>
      </c>
      <c r="C53" s="44" t="n"/>
      <c r="D53" s="45" t="n"/>
    </row>
    <row r="54">
      <c r="A54" s="15" t="inlineStr">
        <is>
          <t>% of images judged diagnostically acceptable (★)</t>
        </is>
      </c>
      <c r="B54" s="30">
        <f>IF(COUNTA(B45:U45)-COUNTBLANK(B45:U45)=0,"",COUNTIF(B45:U45,"Yes")/(COUNTIF(B45:U45,"Yes")+COUNTIF(B45:U45,"No")))</f>
        <v/>
      </c>
      <c r="C54" s="44" t="n"/>
      <c r="D54" s="45" t="n"/>
    </row>
    <row r="55">
      <c r="A55" s="15" t="inlineStr">
        <is>
          <t>Gold standard achieved? (key standards vs target)</t>
        </is>
      </c>
      <c r="B55" s="41">
        <f>IF(B54="","",IF(B54&gt;=$B$7,"Achieved","Not achieved"))</f>
        <v/>
      </c>
      <c r="C55" s="44" t="n"/>
      <c r="D55" s="45" t="n"/>
    </row>
    <row r="57">
      <c r="A57" s="2" t="inlineStr">
        <is>
          <t>Results by section</t>
        </is>
      </c>
      <c r="B57" s="33" t="inlineStr">
        <is>
          <t>Yes</t>
        </is>
      </c>
      <c r="C57" s="45" t="n"/>
      <c r="D57" s="33" t="inlineStr">
        <is>
          <t>Partial</t>
        </is>
      </c>
      <c r="E57" s="45" t="n"/>
      <c r="F57" s="33" t="inlineStr">
        <is>
          <t>No</t>
        </is>
      </c>
      <c r="G57" s="45" t="n"/>
      <c r="H57" s="33" t="inlineStr">
        <is>
          <t>Score %</t>
        </is>
      </c>
      <c r="I57" s="45" t="n"/>
      <c r="J57" s="33" t="inlineStr">
        <is>
          <t>Status</t>
        </is>
      </c>
      <c r="K57" s="45" t="n"/>
    </row>
    <row r="58">
      <c r="A58" s="5" t="inlineStr">
        <is>
          <t>A. Identification</t>
        </is>
      </c>
      <c r="B58" s="19">
        <f>SUM(V19:V19)</f>
        <v/>
      </c>
      <c r="C58" s="45" t="n"/>
      <c r="D58" s="19">
        <f>SUM(W19:W19)</f>
        <v/>
      </c>
      <c r="E58" s="45" t="n"/>
      <c r="F58" s="19">
        <f>SUM(X19:X19)</f>
        <v/>
      </c>
      <c r="G58" s="45" t="n"/>
      <c r="H58" s="37">
        <f>IF(B58+D58+F58=0,"",(B58+0.5*D58)/(B58+D58+F58))</f>
        <v/>
      </c>
      <c r="I58" s="45" t="n"/>
      <c r="J58" s="19">
        <f>IF(H58="","",IF(H58&gt;=$B$7,"Met","Below target"))</f>
        <v/>
      </c>
      <c r="K58" s="45" t="n"/>
    </row>
    <row r="59">
      <c r="A59" s="5" t="inlineStr">
        <is>
          <t>B. Justification and frequency</t>
        </is>
      </c>
      <c r="B59" s="19">
        <f>SUM(V21:V22)</f>
        <v/>
      </c>
      <c r="C59" s="45" t="n"/>
      <c r="D59" s="19">
        <f>SUM(W21:W22)</f>
        <v/>
      </c>
      <c r="E59" s="45" t="n"/>
      <c r="F59" s="19">
        <f>SUM(X21:X22)</f>
        <v/>
      </c>
      <c r="G59" s="45" t="n"/>
      <c r="H59" s="37">
        <f>IF(B59+D59+F59=0,"",(B59+0.5*D59)/(B59+D59+F59))</f>
        <v/>
      </c>
      <c r="I59" s="45" t="n"/>
      <c r="J59" s="19">
        <f>IF(H59="","",IF(H59&gt;=$B$7,"Met","Below target"))</f>
        <v/>
      </c>
      <c r="K59" s="45" t="n"/>
    </row>
    <row r="60">
      <c r="A60" s="5" t="inlineStr">
        <is>
          <t>C. Image quality</t>
        </is>
      </c>
      <c r="B60" s="19">
        <f>SUM(V24:V32)</f>
        <v/>
      </c>
      <c r="C60" s="45" t="n"/>
      <c r="D60" s="19">
        <f>SUM(W24:W32)</f>
        <v/>
      </c>
      <c r="E60" s="45" t="n"/>
      <c r="F60" s="19">
        <f>SUM(X24:X32)</f>
        <v/>
      </c>
      <c r="G60" s="45" t="n"/>
      <c r="H60" s="37">
        <f>IF(B60+D60+F60=0,"",(B60+0.5*D60)/(B60+D60+F60))</f>
        <v/>
      </c>
      <c r="I60" s="45" t="n"/>
      <c r="J60" s="19">
        <f>IF(H60="","",IF(H60&gt;=$B$7,"Met","Below target"))</f>
        <v/>
      </c>
      <c r="K60" s="45" t="n"/>
    </row>
    <row r="61">
      <c r="A61" s="5" t="inlineStr">
        <is>
          <t>D. Evaluation and outcome</t>
        </is>
      </c>
      <c r="B61" s="19">
        <f>SUM(V34:V38)</f>
        <v/>
      </c>
      <c r="C61" s="45" t="n"/>
      <c r="D61" s="19">
        <f>SUM(W34:W38)</f>
        <v/>
      </c>
      <c r="E61" s="45" t="n"/>
      <c r="F61" s="19">
        <f>SUM(X34:X38)</f>
        <v/>
      </c>
      <c r="G61" s="45" t="n"/>
      <c r="H61" s="37">
        <f>IF(B61+D61+F61=0,"",(B61+0.5*D61)/(B61+D61+F61))</f>
        <v/>
      </c>
      <c r="I61" s="45" t="n"/>
      <c r="J61" s="19">
        <f>IF(H61="","",IF(H61&gt;=$B$7,"Met","Below target"))</f>
        <v/>
      </c>
      <c r="K61" s="45" t="n"/>
    </row>
    <row r="63">
      <c r="A63" s="2" t="inlineStr">
        <is>
          <t>Diagnostically acceptable (A) rate by receptor</t>
        </is>
      </c>
      <c r="B63" s="33" t="inlineStr">
        <is>
          <t>Assessed</t>
        </is>
      </c>
      <c r="C63" s="45" t="n"/>
      <c r="D63" s="33" t="inlineStr">
        <is>
          <t>Compliant</t>
        </is>
      </c>
      <c r="E63" s="45" t="n"/>
      <c r="F63" s="33" t="inlineStr">
        <is>
          <t>Score %</t>
        </is>
      </c>
      <c r="G63" s="45" t="n"/>
      <c r="H63" s="33" t="inlineStr">
        <is>
          <t>Target</t>
        </is>
      </c>
      <c r="I63" s="45" t="n"/>
      <c r="J63" s="33" t="inlineStr">
        <is>
          <t>Status</t>
        </is>
      </c>
      <c r="K63" s="45" t="n"/>
    </row>
    <row r="64">
      <c r="A64" s="5" t="inlineStr">
        <is>
          <t>Digital</t>
        </is>
      </c>
      <c r="B64" s="19">
        <f>COUNTIFS($B$16:$U$16,"Digital",$B$35:$U$35,"Yes")+COUNTIFS($B$16:$U$16,"Digital",$B$35:$U$35,"Partial")+COUNTIFS($B$16:$U$16,"Digital",$B$35:$U$35,"No")</f>
        <v/>
      </c>
      <c r="C64" s="45" t="n"/>
      <c r="D64" s="19">
        <f>COUNTIFS($B$16:$U$16,"Digital",$B$35:$U$35,"Yes")+0.5*COUNTIFS($B$16:$U$16,"Digital",$B$35:$U$35,"Partial")</f>
        <v/>
      </c>
      <c r="E64" s="45" t="n"/>
      <c r="F64" s="37">
        <f>IF(B64=0,"",D64/B64)</f>
        <v/>
      </c>
      <c r="G64" s="45" t="n"/>
      <c r="H64" s="31" t="n">
        <v>0.95</v>
      </c>
      <c r="I64" s="45" t="n"/>
      <c r="J64" s="19">
        <f>IF(F64="","",IF(F64&gt;=H64,"Met","Below target"))</f>
        <v/>
      </c>
      <c r="K64" s="45" t="n"/>
    </row>
    <row r="65">
      <c r="A65" s="5" t="inlineStr">
        <is>
          <t>Film</t>
        </is>
      </c>
      <c r="B65" s="19">
        <f>COUNTIFS($B$16:$U$16,"Film",$B$35:$U$35,"Yes")+COUNTIFS($B$16:$U$16,"Film",$B$35:$U$35,"Partial")+COUNTIFS($B$16:$U$16,"Film",$B$35:$U$35,"No")</f>
        <v/>
      </c>
      <c r="C65" s="45" t="n"/>
      <c r="D65" s="19">
        <f>COUNTIFS($B$16:$U$16,"Film",$B$35:$U$35,"Yes")+0.5*COUNTIFS($B$16:$U$16,"Film",$B$35:$U$35,"Partial")</f>
        <v/>
      </c>
      <c r="E65" s="45" t="n"/>
      <c r="F65" s="37">
        <f>IF(B65=0,"",D65/B65)</f>
        <v/>
      </c>
      <c r="G65" s="45" t="n"/>
      <c r="H65" s="31" t="n">
        <v>0.9</v>
      </c>
      <c r="I65" s="45" t="n"/>
      <c r="J65" s="19">
        <f>IF(F65="","",IF(F65&gt;=H65,"Met","Below target"))</f>
        <v/>
      </c>
      <c r="K65" s="45" t="n"/>
    </row>
    <row r="66" ht="26.1" customHeight="1">
      <c r="A66" s="34" t="inlineStr">
        <is>
          <t>Targets from the 2020 Guidance Notes for dental practitioners on the safe use of X-ray equipment: at least 95% of digital and 90% of film images graded A. Where a practice serves patient groups for whom these targets are not realistic, it should set its own targets with its Medical Physics Expert and document why.</t>
        </is>
      </c>
    </row>
    <row r="68">
      <c r="A68" s="27" t="inlineStr">
        <is>
          <t>FINDINGS</t>
        </is>
      </c>
      <c r="B68" s="44" t="n"/>
      <c r="C68" s="44" t="n"/>
      <c r="D68" s="44" t="n"/>
      <c r="E68" s="44" t="n"/>
      <c r="F68" s="44" t="n"/>
      <c r="G68" s="44" t="n"/>
      <c r="H68" s="44" t="n"/>
      <c r="I68" s="44" t="n"/>
      <c r="J68" s="44" t="n"/>
      <c r="K68" s="44" t="n"/>
      <c r="L68" s="44" t="n"/>
      <c r="M68" s="44" t="n"/>
      <c r="N68" s="44" t="n"/>
      <c r="O68" s="44" t="n"/>
      <c r="P68" s="44" t="n"/>
      <c r="Q68" s="44" t="n"/>
      <c r="R68" s="44" t="n"/>
      <c r="S68" s="44" t="n"/>
      <c r="T68" s="44" t="n"/>
      <c r="U68" s="44" t="n"/>
      <c r="V68" s="44" t="n"/>
      <c r="W68" s="44" t="n"/>
      <c r="X68" s="44" t="n"/>
      <c r="Y68" s="44" t="n"/>
      <c r="Z68" s="45" t="n"/>
    </row>
    <row r="69">
      <c r="A69" s="26" t="inlineStr">
        <is>
          <t>Strengths / areas of good practice identified</t>
        </is>
      </c>
      <c r="B69" s="44" t="n"/>
      <c r="C69" s="44" t="n"/>
      <c r="D69" s="44" t="n"/>
      <c r="E69" s="44" t="n"/>
      <c r="F69" s="44" t="n"/>
      <c r="G69" s="44" t="n"/>
      <c r="H69" s="44" t="n"/>
      <c r="I69" s="44" t="n"/>
      <c r="J69" s="44" t="n"/>
      <c r="K69" s="44" t="n"/>
      <c r="L69" s="44" t="n"/>
      <c r="M69" s="44" t="n"/>
      <c r="N69" s="44" t="n"/>
      <c r="O69" s="44" t="n"/>
      <c r="P69" s="44" t="n"/>
      <c r="Q69" s="44" t="n"/>
      <c r="R69" s="44" t="n"/>
      <c r="S69" s="44" t="n"/>
      <c r="T69" s="44" t="n"/>
      <c r="U69" s="44" t="n"/>
      <c r="V69" s="44" t="n"/>
      <c r="W69" s="44" t="n"/>
      <c r="X69" s="44" t="n"/>
      <c r="Y69" s="44" t="n"/>
      <c r="Z69" s="45" t="n"/>
    </row>
    <row r="70" ht="20.1" customHeight="1">
      <c r="A70" s="5" t="inlineStr">
        <is>
          <t>1.</t>
        </is>
      </c>
      <c r="B70" s="29" t="n"/>
      <c r="C70" s="44" t="n"/>
      <c r="D70" s="44" t="n"/>
      <c r="E70" s="44" t="n"/>
      <c r="F70" s="44" t="n"/>
      <c r="G70" s="44" t="n"/>
      <c r="H70" s="44" t="n"/>
      <c r="I70" s="44" t="n"/>
      <c r="J70" s="44" t="n"/>
      <c r="K70" s="44" t="n"/>
      <c r="L70" s="44" t="n"/>
      <c r="M70" s="44" t="n"/>
      <c r="N70" s="44" t="n"/>
      <c r="O70" s="44" t="n"/>
      <c r="P70" s="44" t="n"/>
      <c r="Q70" s="44" t="n"/>
      <c r="R70" s="44" t="n"/>
      <c r="S70" s="44" t="n"/>
      <c r="T70" s="44" t="n"/>
      <c r="U70" s="44" t="n"/>
      <c r="V70" s="44" t="n"/>
      <c r="W70" s="44" t="n"/>
      <c r="X70" s="44" t="n"/>
      <c r="Y70" s="44" t="n"/>
      <c r="Z70" s="45" t="n"/>
    </row>
    <row r="71" ht="20.1" customHeight="1">
      <c r="A71" s="5" t="inlineStr">
        <is>
          <t>2.</t>
        </is>
      </c>
      <c r="B71" s="29" t="n"/>
      <c r="C71" s="44" t="n"/>
      <c r="D71" s="44" t="n"/>
      <c r="E71" s="44" t="n"/>
      <c r="F71" s="44" t="n"/>
      <c r="G71" s="44" t="n"/>
      <c r="H71" s="44" t="n"/>
      <c r="I71" s="44" t="n"/>
      <c r="J71" s="44" t="n"/>
      <c r="K71" s="44" t="n"/>
      <c r="L71" s="44" t="n"/>
      <c r="M71" s="44" t="n"/>
      <c r="N71" s="44" t="n"/>
      <c r="O71" s="44" t="n"/>
      <c r="P71" s="44" t="n"/>
      <c r="Q71" s="44" t="n"/>
      <c r="R71" s="44" t="n"/>
      <c r="S71" s="44" t="n"/>
      <c r="T71" s="44" t="n"/>
      <c r="U71" s="44" t="n"/>
      <c r="V71" s="44" t="n"/>
      <c r="W71" s="44" t="n"/>
      <c r="X71" s="44" t="n"/>
      <c r="Y71" s="44" t="n"/>
      <c r="Z71" s="45" t="n"/>
    </row>
    <row r="72" ht="20.1" customHeight="1">
      <c r="A72" s="5" t="inlineStr">
        <is>
          <t>3.</t>
        </is>
      </c>
      <c r="B72" s="29" t="n"/>
      <c r="C72" s="44" t="n"/>
      <c r="D72" s="44" t="n"/>
      <c r="E72" s="44" t="n"/>
      <c r="F72" s="44" t="n"/>
      <c r="G72" s="44" t="n"/>
      <c r="H72" s="44" t="n"/>
      <c r="I72" s="44" t="n"/>
      <c r="J72" s="44" t="n"/>
      <c r="K72" s="44" t="n"/>
      <c r="L72" s="44" t="n"/>
      <c r="M72" s="44" t="n"/>
      <c r="N72" s="44" t="n"/>
      <c r="O72" s="44" t="n"/>
      <c r="P72" s="44" t="n"/>
      <c r="Q72" s="44" t="n"/>
      <c r="R72" s="44" t="n"/>
      <c r="S72" s="44" t="n"/>
      <c r="T72" s="44" t="n"/>
      <c r="U72" s="44" t="n"/>
      <c r="V72" s="44" t="n"/>
      <c r="W72" s="44" t="n"/>
      <c r="X72" s="44" t="n"/>
      <c r="Y72" s="44" t="n"/>
      <c r="Z72" s="45" t="n"/>
    </row>
    <row r="73">
      <c r="A73" s="26" t="inlineStr">
        <is>
          <t>Areas for improvement identified</t>
        </is>
      </c>
      <c r="B73" s="44" t="n"/>
      <c r="C73" s="44" t="n"/>
      <c r="D73" s="44" t="n"/>
      <c r="E73" s="44" t="n"/>
      <c r="F73" s="44" t="n"/>
      <c r="G73" s="44" t="n"/>
      <c r="H73" s="44" t="n"/>
      <c r="I73" s="44" t="n"/>
      <c r="J73" s="44" t="n"/>
      <c r="K73" s="44" t="n"/>
      <c r="L73" s="44" t="n"/>
      <c r="M73" s="44" t="n"/>
      <c r="N73" s="44" t="n"/>
      <c r="O73" s="44" t="n"/>
      <c r="P73" s="44" t="n"/>
      <c r="Q73" s="44" t="n"/>
      <c r="R73" s="44" t="n"/>
      <c r="S73" s="44" t="n"/>
      <c r="T73" s="44" t="n"/>
      <c r="U73" s="44" t="n"/>
      <c r="V73" s="44" t="n"/>
      <c r="W73" s="44" t="n"/>
      <c r="X73" s="44" t="n"/>
      <c r="Y73" s="44" t="n"/>
      <c r="Z73" s="45" t="n"/>
    </row>
    <row r="74" ht="20.1" customHeight="1">
      <c r="A74" s="5" t="inlineStr">
        <is>
          <t>1.</t>
        </is>
      </c>
      <c r="B74" s="29" t="n"/>
      <c r="C74" s="44" t="n"/>
      <c r="D74" s="44" t="n"/>
      <c r="E74" s="44" t="n"/>
      <c r="F74" s="44" t="n"/>
      <c r="G74" s="44" t="n"/>
      <c r="H74" s="44" t="n"/>
      <c r="I74" s="44" t="n"/>
      <c r="J74" s="44" t="n"/>
      <c r="K74" s="44" t="n"/>
      <c r="L74" s="44" t="n"/>
      <c r="M74" s="44" t="n"/>
      <c r="N74" s="44" t="n"/>
      <c r="O74" s="44" t="n"/>
      <c r="P74" s="44" t="n"/>
      <c r="Q74" s="44" t="n"/>
      <c r="R74" s="44" t="n"/>
      <c r="S74" s="44" t="n"/>
      <c r="T74" s="44" t="n"/>
      <c r="U74" s="44" t="n"/>
      <c r="V74" s="44" t="n"/>
      <c r="W74" s="44" t="n"/>
      <c r="X74" s="44" t="n"/>
      <c r="Y74" s="44" t="n"/>
      <c r="Z74" s="45" t="n"/>
    </row>
    <row r="75" ht="20.1" customHeight="1">
      <c r="A75" s="5" t="inlineStr">
        <is>
          <t>2.</t>
        </is>
      </c>
      <c r="B75" s="29" t="n"/>
      <c r="C75" s="44" t="n"/>
      <c r="D75" s="44" t="n"/>
      <c r="E75" s="44" t="n"/>
      <c r="F75" s="44" t="n"/>
      <c r="G75" s="44" t="n"/>
      <c r="H75" s="44" t="n"/>
      <c r="I75" s="44" t="n"/>
      <c r="J75" s="44" t="n"/>
      <c r="K75" s="44" t="n"/>
      <c r="L75" s="44" t="n"/>
      <c r="M75" s="44" t="n"/>
      <c r="N75" s="44" t="n"/>
      <c r="O75" s="44" t="n"/>
      <c r="P75" s="44" t="n"/>
      <c r="Q75" s="44" t="n"/>
      <c r="R75" s="44" t="n"/>
      <c r="S75" s="44" t="n"/>
      <c r="T75" s="44" t="n"/>
      <c r="U75" s="44" t="n"/>
      <c r="V75" s="44" t="n"/>
      <c r="W75" s="44" t="n"/>
      <c r="X75" s="44" t="n"/>
      <c r="Y75" s="44" t="n"/>
      <c r="Z75" s="45" t="n"/>
    </row>
    <row r="76" ht="20.1" customHeight="1">
      <c r="A76" s="5" t="inlineStr">
        <is>
          <t>3.</t>
        </is>
      </c>
      <c r="B76" s="29" t="n"/>
      <c r="C76" s="44" t="n"/>
      <c r="D76" s="44" t="n"/>
      <c r="E76" s="44" t="n"/>
      <c r="F76" s="44" t="n"/>
      <c r="G76" s="44" t="n"/>
      <c r="H76" s="44" t="n"/>
      <c r="I76" s="44" t="n"/>
      <c r="J76" s="44" t="n"/>
      <c r="K76" s="44" t="n"/>
      <c r="L76" s="44" t="n"/>
      <c r="M76" s="44" t="n"/>
      <c r="N76" s="44" t="n"/>
      <c r="O76" s="44" t="n"/>
      <c r="P76" s="44" t="n"/>
      <c r="Q76" s="44" t="n"/>
      <c r="R76" s="44" t="n"/>
      <c r="S76" s="44" t="n"/>
      <c r="T76" s="44" t="n"/>
      <c r="U76" s="44" t="n"/>
      <c r="V76" s="44" t="n"/>
      <c r="W76" s="44" t="n"/>
      <c r="X76" s="44" t="n"/>
      <c r="Y76" s="44" t="n"/>
      <c r="Z76" s="45" t="n"/>
    </row>
    <row r="77" ht="20.1" customHeight="1">
      <c r="A77" s="5" t="inlineStr">
        <is>
          <t>4.</t>
        </is>
      </c>
      <c r="B77" s="29" t="n"/>
      <c r="C77" s="44" t="n"/>
      <c r="D77" s="44" t="n"/>
      <c r="E77" s="44" t="n"/>
      <c r="F77" s="44" t="n"/>
      <c r="G77" s="44" t="n"/>
      <c r="H77" s="44" t="n"/>
      <c r="I77" s="44" t="n"/>
      <c r="J77" s="44" t="n"/>
      <c r="K77" s="44" t="n"/>
      <c r="L77" s="44" t="n"/>
      <c r="M77" s="44" t="n"/>
      <c r="N77" s="44" t="n"/>
      <c r="O77" s="44" t="n"/>
      <c r="P77" s="44" t="n"/>
      <c r="Q77" s="44" t="n"/>
      <c r="R77" s="44" t="n"/>
      <c r="S77" s="44" t="n"/>
      <c r="T77" s="44" t="n"/>
      <c r="U77" s="44" t="n"/>
      <c r="V77" s="44" t="n"/>
      <c r="W77" s="44" t="n"/>
      <c r="X77" s="44" t="n"/>
      <c r="Y77" s="44" t="n"/>
      <c r="Z77" s="45" t="n"/>
    </row>
    <row r="78" ht="20.1" customHeight="1">
      <c r="A78" s="5" t="inlineStr">
        <is>
          <t>5.</t>
        </is>
      </c>
      <c r="B78" s="29" t="n"/>
      <c r="C78" s="44" t="n"/>
      <c r="D78" s="44" t="n"/>
      <c r="E78" s="44" t="n"/>
      <c r="F78" s="44" t="n"/>
      <c r="G78" s="44" t="n"/>
      <c r="H78" s="44" t="n"/>
      <c r="I78" s="44" t="n"/>
      <c r="J78" s="44" t="n"/>
      <c r="K78" s="44" t="n"/>
      <c r="L78" s="44" t="n"/>
      <c r="M78" s="44" t="n"/>
      <c r="N78" s="44" t="n"/>
      <c r="O78" s="44" t="n"/>
      <c r="P78" s="44" t="n"/>
      <c r="Q78" s="44" t="n"/>
      <c r="R78" s="44" t="n"/>
      <c r="S78" s="44" t="n"/>
      <c r="T78" s="44" t="n"/>
      <c r="U78" s="44" t="n"/>
      <c r="V78" s="44" t="n"/>
      <c r="W78" s="44" t="n"/>
      <c r="X78" s="44" t="n"/>
      <c r="Y78" s="44" t="n"/>
      <c r="Z78" s="45" t="n"/>
    </row>
    <row r="80">
      <c r="A80" s="27" t="inlineStr">
        <is>
          <t>ACTION PLAN</t>
        </is>
      </c>
      <c r="B80" s="44" t="n"/>
      <c r="C80" s="44" t="n"/>
      <c r="D80" s="44" t="n"/>
      <c r="E80" s="44" t="n"/>
      <c r="F80" s="44" t="n"/>
      <c r="G80" s="44" t="n"/>
      <c r="H80" s="44" t="n"/>
      <c r="I80" s="44" t="n"/>
      <c r="J80" s="44" t="n"/>
      <c r="K80" s="44" t="n"/>
      <c r="L80" s="44" t="n"/>
      <c r="M80" s="44" t="n"/>
      <c r="N80" s="44" t="n"/>
      <c r="O80" s="44" t="n"/>
      <c r="P80" s="44" t="n"/>
      <c r="Q80" s="44" t="n"/>
      <c r="R80" s="44" t="n"/>
      <c r="S80" s="44" t="n"/>
      <c r="T80" s="44" t="n"/>
      <c r="U80" s="44" t="n"/>
      <c r="V80" s="44" t="n"/>
      <c r="W80" s="44" t="n"/>
      <c r="X80" s="44" t="n"/>
      <c r="Y80" s="44" t="n"/>
      <c r="Z80" s="45" t="n"/>
    </row>
    <row r="81" ht="27.95" customHeight="1">
      <c r="A81" s="33" t="inlineStr">
        <is>
          <t>Issue / shortfall identified</t>
        </is>
      </c>
      <c r="B81" s="33" t="inlineStr">
        <is>
          <t>Agreed action</t>
        </is>
      </c>
      <c r="C81" s="44" t="n"/>
      <c r="D81" s="44" t="n"/>
      <c r="E81" s="44" t="n"/>
      <c r="F81" s="44" t="n"/>
      <c r="G81" s="44" t="n"/>
      <c r="H81" s="44" t="n"/>
      <c r="I81" s="45" t="n"/>
      <c r="J81" s="33" t="inlineStr">
        <is>
          <t>Lead</t>
        </is>
      </c>
      <c r="K81" s="45" t="n"/>
      <c r="L81" s="33" t="inlineStr">
        <is>
          <t>Priority</t>
        </is>
      </c>
      <c r="M81" s="33" t="inlineStr">
        <is>
          <t>Target date</t>
        </is>
      </c>
      <c r="N81" s="45" t="n"/>
      <c r="O81" s="33" t="inlineStr">
        <is>
          <t>Status</t>
        </is>
      </c>
      <c r="P81" s="45" t="n"/>
      <c r="Q81" s="33" t="inlineStr">
        <is>
          <t>Progress / review notes</t>
        </is>
      </c>
      <c r="R81" s="44" t="n"/>
      <c r="S81" s="44" t="n"/>
      <c r="T81" s="44" t="n"/>
      <c r="U81" s="44" t="n"/>
      <c r="V81" s="44" t="n"/>
      <c r="W81" s="44" t="n"/>
      <c r="X81" s="44" t="n"/>
      <c r="Y81" s="44" t="n"/>
      <c r="Z81" s="45" t="n"/>
    </row>
    <row r="82" ht="30" customHeight="1">
      <c r="A82" s="29" t="inlineStr">
        <is>
          <t>1.</t>
        </is>
      </c>
      <c r="B82" s="20" t="n"/>
      <c r="C82" s="44" t="n"/>
      <c r="D82" s="44" t="n"/>
      <c r="E82" s="44" t="n"/>
      <c r="F82" s="44" t="n"/>
      <c r="G82" s="44" t="n"/>
      <c r="H82" s="44" t="n"/>
      <c r="I82" s="45" t="n"/>
      <c r="J82" s="20" t="n"/>
      <c r="K82" s="45" t="n"/>
      <c r="L82" s="20" t="n"/>
      <c r="M82" s="49" t="n"/>
      <c r="N82" s="45" t="n"/>
      <c r="O82" s="20" t="n"/>
      <c r="P82" s="45" t="n"/>
      <c r="Q82" s="20" t="n"/>
      <c r="R82" s="44" t="n"/>
      <c r="S82" s="44" t="n"/>
      <c r="T82" s="44" t="n"/>
      <c r="U82" s="44" t="n"/>
      <c r="V82" s="44" t="n"/>
      <c r="W82" s="44" t="n"/>
      <c r="X82" s="44" t="n"/>
      <c r="Y82" s="44" t="n"/>
      <c r="Z82" s="45" t="n"/>
    </row>
    <row r="83" ht="30" customHeight="1">
      <c r="A83" s="29" t="inlineStr">
        <is>
          <t>2.</t>
        </is>
      </c>
      <c r="B83" s="20" t="n"/>
      <c r="C83" s="44" t="n"/>
      <c r="D83" s="44" t="n"/>
      <c r="E83" s="44" t="n"/>
      <c r="F83" s="44" t="n"/>
      <c r="G83" s="44" t="n"/>
      <c r="H83" s="44" t="n"/>
      <c r="I83" s="45" t="n"/>
      <c r="J83" s="20" t="n"/>
      <c r="K83" s="45" t="n"/>
      <c r="L83" s="20" t="n"/>
      <c r="M83" s="49" t="n"/>
      <c r="N83" s="45" t="n"/>
      <c r="O83" s="20" t="n"/>
      <c r="P83" s="45" t="n"/>
      <c r="Q83" s="20" t="n"/>
      <c r="R83" s="44" t="n"/>
      <c r="S83" s="44" t="n"/>
      <c r="T83" s="44" t="n"/>
      <c r="U83" s="44" t="n"/>
      <c r="V83" s="44" t="n"/>
      <c r="W83" s="44" t="n"/>
      <c r="X83" s="44" t="n"/>
      <c r="Y83" s="44" t="n"/>
      <c r="Z83" s="45" t="n"/>
    </row>
    <row r="84" ht="30" customHeight="1">
      <c r="A84" s="29" t="inlineStr">
        <is>
          <t>3.</t>
        </is>
      </c>
      <c r="B84" s="20" t="n"/>
      <c r="C84" s="44" t="n"/>
      <c r="D84" s="44" t="n"/>
      <c r="E84" s="44" t="n"/>
      <c r="F84" s="44" t="n"/>
      <c r="G84" s="44" t="n"/>
      <c r="H84" s="44" t="n"/>
      <c r="I84" s="45" t="n"/>
      <c r="J84" s="20" t="n"/>
      <c r="K84" s="45" t="n"/>
      <c r="L84" s="20" t="n"/>
      <c r="M84" s="49" t="n"/>
      <c r="N84" s="45" t="n"/>
      <c r="O84" s="20" t="n"/>
      <c r="P84" s="45" t="n"/>
      <c r="Q84" s="20" t="n"/>
      <c r="R84" s="44" t="n"/>
      <c r="S84" s="44" t="n"/>
      <c r="T84" s="44" t="n"/>
      <c r="U84" s="44" t="n"/>
      <c r="V84" s="44" t="n"/>
      <c r="W84" s="44" t="n"/>
      <c r="X84" s="44" t="n"/>
      <c r="Y84" s="44" t="n"/>
      <c r="Z84" s="45" t="n"/>
    </row>
    <row r="85" ht="30" customHeight="1">
      <c r="A85" s="29" t="inlineStr">
        <is>
          <t>4.</t>
        </is>
      </c>
      <c r="B85" s="20" t="n"/>
      <c r="C85" s="44" t="n"/>
      <c r="D85" s="44" t="n"/>
      <c r="E85" s="44" t="n"/>
      <c r="F85" s="44" t="n"/>
      <c r="G85" s="44" t="n"/>
      <c r="H85" s="44" t="n"/>
      <c r="I85" s="45" t="n"/>
      <c r="J85" s="20" t="n"/>
      <c r="K85" s="45" t="n"/>
      <c r="L85" s="20" t="n"/>
      <c r="M85" s="49" t="n"/>
      <c r="N85" s="45" t="n"/>
      <c r="O85" s="20" t="n"/>
      <c r="P85" s="45" t="n"/>
      <c r="Q85" s="20" t="n"/>
      <c r="R85" s="44" t="n"/>
      <c r="S85" s="44" t="n"/>
      <c r="T85" s="44" t="n"/>
      <c r="U85" s="44" t="n"/>
      <c r="V85" s="44" t="n"/>
      <c r="W85" s="44" t="n"/>
      <c r="X85" s="44" t="n"/>
      <c r="Y85" s="44" t="n"/>
      <c r="Z85" s="45" t="n"/>
    </row>
    <row r="86" ht="30" customHeight="1">
      <c r="A86" s="29" t="inlineStr">
        <is>
          <t>5.</t>
        </is>
      </c>
      <c r="B86" s="20" t="n"/>
      <c r="C86" s="44" t="n"/>
      <c r="D86" s="44" t="n"/>
      <c r="E86" s="44" t="n"/>
      <c r="F86" s="44" t="n"/>
      <c r="G86" s="44" t="n"/>
      <c r="H86" s="44" t="n"/>
      <c r="I86" s="45" t="n"/>
      <c r="J86" s="20" t="n"/>
      <c r="K86" s="45" t="n"/>
      <c r="L86" s="20" t="n"/>
      <c r="M86" s="49" t="n"/>
      <c r="N86" s="45" t="n"/>
      <c r="O86" s="20" t="n"/>
      <c r="P86" s="45" t="n"/>
      <c r="Q86" s="20" t="n"/>
      <c r="R86" s="44" t="n"/>
      <c r="S86" s="44" t="n"/>
      <c r="T86" s="44" t="n"/>
      <c r="U86" s="44" t="n"/>
      <c r="V86" s="44" t="n"/>
      <c r="W86" s="44" t="n"/>
      <c r="X86" s="44" t="n"/>
      <c r="Y86" s="44" t="n"/>
      <c r="Z86" s="45" t="n"/>
    </row>
    <row r="87" ht="30" customHeight="1">
      <c r="A87" s="29" t="inlineStr">
        <is>
          <t>6.</t>
        </is>
      </c>
      <c r="B87" s="20" t="n"/>
      <c r="C87" s="44" t="n"/>
      <c r="D87" s="44" t="n"/>
      <c r="E87" s="44" t="n"/>
      <c r="F87" s="44" t="n"/>
      <c r="G87" s="44" t="n"/>
      <c r="H87" s="44" t="n"/>
      <c r="I87" s="45" t="n"/>
      <c r="J87" s="20" t="n"/>
      <c r="K87" s="45" t="n"/>
      <c r="L87" s="20" t="n"/>
      <c r="M87" s="49" t="n"/>
      <c r="N87" s="45" t="n"/>
      <c r="O87" s="20" t="n"/>
      <c r="P87" s="45" t="n"/>
      <c r="Q87" s="20" t="n"/>
      <c r="R87" s="44" t="n"/>
      <c r="S87" s="44" t="n"/>
      <c r="T87" s="44" t="n"/>
      <c r="U87" s="44" t="n"/>
      <c r="V87" s="44" t="n"/>
      <c r="W87" s="44" t="n"/>
      <c r="X87" s="44" t="n"/>
      <c r="Y87" s="44" t="n"/>
      <c r="Z87" s="45" t="n"/>
    </row>
    <row r="88" ht="30" customHeight="1">
      <c r="A88" s="29" t="inlineStr">
        <is>
          <t>7.</t>
        </is>
      </c>
      <c r="B88" s="20" t="n"/>
      <c r="C88" s="44" t="n"/>
      <c r="D88" s="44" t="n"/>
      <c r="E88" s="44" t="n"/>
      <c r="F88" s="44" t="n"/>
      <c r="G88" s="44" t="n"/>
      <c r="H88" s="44" t="n"/>
      <c r="I88" s="45" t="n"/>
      <c r="J88" s="20" t="n"/>
      <c r="K88" s="45" t="n"/>
      <c r="L88" s="20" t="n"/>
      <c r="M88" s="49" t="n"/>
      <c r="N88" s="45" t="n"/>
      <c r="O88" s="20" t="n"/>
      <c r="P88" s="45" t="n"/>
      <c r="Q88" s="20" t="n"/>
      <c r="R88" s="44" t="n"/>
      <c r="S88" s="44" t="n"/>
      <c r="T88" s="44" t="n"/>
      <c r="U88" s="44" t="n"/>
      <c r="V88" s="44" t="n"/>
      <c r="W88" s="44" t="n"/>
      <c r="X88" s="44" t="n"/>
      <c r="Y88" s="44" t="n"/>
      <c r="Z88" s="45" t="n"/>
    </row>
    <row r="89" ht="30" customHeight="1">
      <c r="A89" s="29" t="inlineStr">
        <is>
          <t>8.</t>
        </is>
      </c>
      <c r="B89" s="20" t="n"/>
      <c r="C89" s="44" t="n"/>
      <c r="D89" s="44" t="n"/>
      <c r="E89" s="44" t="n"/>
      <c r="F89" s="44" t="n"/>
      <c r="G89" s="44" t="n"/>
      <c r="H89" s="44" t="n"/>
      <c r="I89" s="45" t="n"/>
      <c r="J89" s="20" t="n"/>
      <c r="K89" s="45" t="n"/>
      <c r="L89" s="20" t="n"/>
      <c r="M89" s="49" t="n"/>
      <c r="N89" s="45" t="n"/>
      <c r="O89" s="20" t="n"/>
      <c r="P89" s="45" t="n"/>
      <c r="Q89" s="20" t="n"/>
      <c r="R89" s="44" t="n"/>
      <c r="S89" s="44" t="n"/>
      <c r="T89" s="44" t="n"/>
      <c r="U89" s="44" t="n"/>
      <c r="V89" s="44" t="n"/>
      <c r="W89" s="44" t="n"/>
      <c r="X89" s="44" t="n"/>
      <c r="Y89" s="44" t="n"/>
      <c r="Z89" s="45" t="n"/>
    </row>
    <row r="91">
      <c r="A91" s="27" t="inlineStr">
        <is>
          <t>SHARING AND SIGN-OFF</t>
        </is>
      </c>
      <c r="B91" s="44" t="n"/>
      <c r="C91" s="44" t="n"/>
      <c r="D91" s="44" t="n"/>
      <c r="E91" s="44" t="n"/>
      <c r="F91" s="44" t="n"/>
      <c r="G91" s="44" t="n"/>
      <c r="H91" s="44" t="n"/>
      <c r="I91" s="44" t="n"/>
      <c r="J91" s="44" t="n"/>
      <c r="K91" s="44" t="n"/>
      <c r="L91" s="44" t="n"/>
      <c r="M91" s="44" t="n"/>
      <c r="N91" s="44" t="n"/>
      <c r="O91" s="44" t="n"/>
      <c r="P91" s="44" t="n"/>
      <c r="Q91" s="44" t="n"/>
      <c r="R91" s="44" t="n"/>
      <c r="S91" s="44" t="n"/>
      <c r="T91" s="44" t="n"/>
      <c r="U91" s="44" t="n"/>
      <c r="V91" s="44" t="n"/>
      <c r="W91" s="44" t="n"/>
      <c r="X91" s="44" t="n"/>
      <c r="Y91" s="44" t="n"/>
      <c r="Z91" s="45" t="n"/>
    </row>
    <row r="92">
      <c r="A92" s="12" t="inlineStr">
        <is>
          <t>Results presented to the team on</t>
        </is>
      </c>
      <c r="B92" s="29" t="inlineStr">
        <is>
          <t>[Date]</t>
        </is>
      </c>
      <c r="C92" s="44" t="n"/>
      <c r="D92" s="44" t="n"/>
      <c r="E92" s="44" t="n"/>
      <c r="F92" s="44" t="n"/>
      <c r="G92" s="44" t="n"/>
      <c r="H92" s="44" t="n"/>
      <c r="I92" s="44" t="n"/>
      <c r="J92" s="44" t="n"/>
      <c r="K92" s="44" t="n"/>
      <c r="L92" s="44" t="n"/>
      <c r="M92" s="44" t="n"/>
      <c r="N92" s="44" t="n"/>
      <c r="O92" s="44" t="n"/>
      <c r="P92" s="44" t="n"/>
      <c r="Q92" s="44" t="n"/>
      <c r="R92" s="44" t="n"/>
      <c r="S92" s="44" t="n"/>
      <c r="T92" s="44" t="n"/>
      <c r="U92" s="44" t="n"/>
      <c r="V92" s="44" t="n"/>
      <c r="W92" s="44" t="n"/>
      <c r="X92" s="44" t="n"/>
      <c r="Y92" s="44" t="n"/>
      <c r="Z92" s="45" t="n"/>
    </row>
    <row r="93">
      <c r="A93" s="12" t="inlineStr">
        <is>
          <t>Attendees</t>
        </is>
      </c>
      <c r="B93" s="29" t="inlineStr">
        <is>
          <t>[Names / roles]</t>
        </is>
      </c>
      <c r="C93" s="44" t="n"/>
      <c r="D93" s="44" t="n"/>
      <c r="E93" s="44" t="n"/>
      <c r="F93" s="44" t="n"/>
      <c r="G93" s="44" t="n"/>
      <c r="H93" s="44" t="n"/>
      <c r="I93" s="44" t="n"/>
      <c r="J93" s="44" t="n"/>
      <c r="K93" s="44" t="n"/>
      <c r="L93" s="44" t="n"/>
      <c r="M93" s="44" t="n"/>
      <c r="N93" s="44" t="n"/>
      <c r="O93" s="44" t="n"/>
      <c r="P93" s="44" t="n"/>
      <c r="Q93" s="44" t="n"/>
      <c r="R93" s="44" t="n"/>
      <c r="S93" s="44" t="n"/>
      <c r="T93" s="44" t="n"/>
      <c r="U93" s="44" t="n"/>
      <c r="V93" s="44" t="n"/>
      <c r="W93" s="44" t="n"/>
      <c r="X93" s="44" t="n"/>
      <c r="Y93" s="44" t="n"/>
      <c r="Z93" s="45" t="n"/>
    </row>
    <row r="94">
      <c r="A94" s="12" t="inlineStr">
        <is>
          <t>Audit lead signature</t>
        </is>
      </c>
      <c r="B94" s="29" t="inlineStr">
        <is>
          <t>[Name, signature]</t>
        </is>
      </c>
      <c r="C94" s="44" t="n"/>
      <c r="D94" s="44" t="n"/>
      <c r="E94" s="44" t="n"/>
      <c r="F94" s="44" t="n"/>
      <c r="G94" s="44" t="n"/>
      <c r="H94" s="44" t="n"/>
      <c r="I94" s="44" t="n"/>
      <c r="J94" s="44" t="n"/>
      <c r="K94" s="44" t="n"/>
      <c r="L94" s="44" t="n"/>
      <c r="M94" s="44" t="n"/>
      <c r="N94" s="44" t="n"/>
      <c r="O94" s="44" t="n"/>
      <c r="P94" s="44" t="n"/>
      <c r="Q94" s="44" t="n"/>
      <c r="R94" s="44" t="n"/>
      <c r="S94" s="44" t="n"/>
      <c r="T94" s="44" t="n"/>
      <c r="U94" s="44" t="n"/>
      <c r="V94" s="44" t="n"/>
      <c r="W94" s="44" t="n"/>
      <c r="X94" s="44" t="n"/>
      <c r="Y94" s="44" t="n"/>
      <c r="Z94" s="45" t="n"/>
    </row>
    <row r="95">
      <c r="A95" s="12" t="inlineStr">
        <is>
          <t>Clinical lead / registered manager sign-off</t>
        </is>
      </c>
      <c r="B95" s="29" t="inlineStr">
        <is>
          <t>[Name, signature, date]</t>
        </is>
      </c>
      <c r="C95" s="44" t="n"/>
      <c r="D95" s="44" t="n"/>
      <c r="E95" s="44" t="n"/>
      <c r="F95" s="44" t="n"/>
      <c r="G95" s="44" t="n"/>
      <c r="H95" s="44" t="n"/>
      <c r="I95" s="44" t="n"/>
      <c r="J95" s="44" t="n"/>
      <c r="K95" s="44" t="n"/>
      <c r="L95" s="44" t="n"/>
      <c r="M95" s="44" t="n"/>
      <c r="N95" s="44" t="n"/>
      <c r="O95" s="44" t="n"/>
      <c r="P95" s="44" t="n"/>
      <c r="Q95" s="44" t="n"/>
      <c r="R95" s="44" t="n"/>
      <c r="S95" s="44" t="n"/>
      <c r="T95" s="44" t="n"/>
      <c r="U95" s="44" t="n"/>
      <c r="V95" s="44" t="n"/>
      <c r="W95" s="44" t="n"/>
      <c r="X95" s="44" t="n"/>
      <c r="Y95" s="44" t="n"/>
      <c r="Z95" s="45" t="n"/>
    </row>
    <row r="96">
      <c r="A96" s="12" t="inlineStr">
        <is>
          <t>Planned re-audit date</t>
        </is>
      </c>
      <c r="B96" s="50">
        <f>B8</f>
        <v/>
      </c>
      <c r="C96" s="44" t="n"/>
      <c r="D96" s="44" t="n"/>
      <c r="E96" s="44" t="n"/>
      <c r="F96" s="44" t="n"/>
      <c r="G96" s="44" t="n"/>
      <c r="H96" s="44" t="n"/>
      <c r="I96" s="44" t="n"/>
      <c r="J96" s="44" t="n"/>
      <c r="K96" s="44" t="n"/>
      <c r="L96" s="44" t="n"/>
      <c r="M96" s="44" t="n"/>
      <c r="N96" s="44" t="n"/>
      <c r="O96" s="44" t="n"/>
      <c r="P96" s="44" t="n"/>
      <c r="Q96" s="44" t="n"/>
      <c r="R96" s="44" t="n"/>
      <c r="S96" s="44" t="n"/>
      <c r="T96" s="44" t="n"/>
      <c r="U96" s="44" t="n"/>
      <c r="V96" s="44" t="n"/>
      <c r="W96" s="44" t="n"/>
      <c r="X96" s="44" t="n"/>
      <c r="Y96" s="44" t="n"/>
      <c r="Z96" s="45" t="n"/>
    </row>
  </sheetData>
  <mergeCells count="140">
    <mergeCell ref="J82:K82"/>
    <mergeCell ref="D60:E60"/>
    <mergeCell ref="Q89:Z89"/>
    <mergeCell ref="B53:D53"/>
    <mergeCell ref="B6:K6"/>
    <mergeCell ref="J59:K59"/>
    <mergeCell ref="J60:K60"/>
    <mergeCell ref="M88:N88"/>
    <mergeCell ref="L3:M3"/>
    <mergeCell ref="M82:N82"/>
    <mergeCell ref="A1:Z1"/>
    <mergeCell ref="B4:K4"/>
    <mergeCell ref="B61:C61"/>
    <mergeCell ref="A69:Z69"/>
    <mergeCell ref="D61:E61"/>
    <mergeCell ref="O88:P88"/>
    <mergeCell ref="L5:M5"/>
    <mergeCell ref="J86:K86"/>
    <mergeCell ref="B88:I88"/>
    <mergeCell ref="B82:I82"/>
    <mergeCell ref="L4:M4"/>
    <mergeCell ref="A80:Z80"/>
    <mergeCell ref="Q83:Z83"/>
    <mergeCell ref="B93:Z93"/>
    <mergeCell ref="N3:Z3"/>
    <mergeCell ref="M85:N85"/>
    <mergeCell ref="B54:D54"/>
    <mergeCell ref="H65:I65"/>
    <mergeCell ref="B77:Z77"/>
    <mergeCell ref="B64:C64"/>
    <mergeCell ref="B8:K8"/>
    <mergeCell ref="B83:I83"/>
    <mergeCell ref="N5:Z5"/>
    <mergeCell ref="D64:E64"/>
    <mergeCell ref="O82:P82"/>
    <mergeCell ref="Q85:Z85"/>
    <mergeCell ref="B63:C63"/>
    <mergeCell ref="J58:K58"/>
    <mergeCell ref="B85:I85"/>
    <mergeCell ref="F57:G57"/>
    <mergeCell ref="J64:K64"/>
    <mergeCell ref="L7:M7"/>
    <mergeCell ref="F63:G63"/>
    <mergeCell ref="H63:I63"/>
    <mergeCell ref="J57:K57"/>
    <mergeCell ref="J88:K88"/>
    <mergeCell ref="A73:Z73"/>
    <mergeCell ref="B5:K5"/>
    <mergeCell ref="B95:Z95"/>
    <mergeCell ref="B86:I86"/>
    <mergeCell ref="J83:K83"/>
    <mergeCell ref="Q87:Z87"/>
    <mergeCell ref="B72:Z72"/>
    <mergeCell ref="A66:Z66"/>
    <mergeCell ref="A18:Z18"/>
    <mergeCell ref="J85:K85"/>
    <mergeCell ref="B87:I87"/>
    <mergeCell ref="B71:Z71"/>
    <mergeCell ref="A2:Z2"/>
    <mergeCell ref="M87:N87"/>
    <mergeCell ref="Q82:Z82"/>
    <mergeCell ref="A47:Z47"/>
    <mergeCell ref="F61:G61"/>
    <mergeCell ref="L6:M6"/>
    <mergeCell ref="O85:P85"/>
    <mergeCell ref="A20:Z20"/>
    <mergeCell ref="J61:K61"/>
    <mergeCell ref="F64:G64"/>
    <mergeCell ref="B48:D48"/>
    <mergeCell ref="Q84:Z84"/>
    <mergeCell ref="M83:N83"/>
    <mergeCell ref="J81:K81"/>
    <mergeCell ref="D63:E63"/>
    <mergeCell ref="O86:P86"/>
    <mergeCell ref="Q86:Z86"/>
    <mergeCell ref="H58:I58"/>
    <mergeCell ref="B92:Z92"/>
    <mergeCell ref="N6:Z6"/>
    <mergeCell ref="D65:E65"/>
    <mergeCell ref="O83:P83"/>
    <mergeCell ref="B58:C58"/>
    <mergeCell ref="B49:D49"/>
    <mergeCell ref="H60:I60"/>
    <mergeCell ref="J89:K89"/>
    <mergeCell ref="B94:Z94"/>
    <mergeCell ref="B60:C60"/>
    <mergeCell ref="J65:K65"/>
    <mergeCell ref="B75:Z75"/>
    <mergeCell ref="L8:M8"/>
    <mergeCell ref="B57:C57"/>
    <mergeCell ref="B51:D51"/>
    <mergeCell ref="N7:Z7"/>
    <mergeCell ref="M81:N81"/>
    <mergeCell ref="B50:D50"/>
    <mergeCell ref="M89:N89"/>
    <mergeCell ref="O89:P89"/>
    <mergeCell ref="H57:I57"/>
    <mergeCell ref="B96:Z96"/>
    <mergeCell ref="B70:Z70"/>
    <mergeCell ref="A33:Z33"/>
    <mergeCell ref="Q88:Z88"/>
    <mergeCell ref="O81:P81"/>
    <mergeCell ref="B89:I89"/>
    <mergeCell ref="Q81:Z81"/>
    <mergeCell ref="A68:Z68"/>
    <mergeCell ref="O87:P87"/>
    <mergeCell ref="B59:C59"/>
    <mergeCell ref="A9:Z9"/>
    <mergeCell ref="F65:G65"/>
    <mergeCell ref="B81:I81"/>
    <mergeCell ref="A39:Z39"/>
    <mergeCell ref="B74:Z74"/>
    <mergeCell ref="J84:K84"/>
    <mergeCell ref="A11:Z11"/>
    <mergeCell ref="F59:G59"/>
    <mergeCell ref="J87:K87"/>
    <mergeCell ref="H59:I59"/>
    <mergeCell ref="H64:I64"/>
    <mergeCell ref="D57:E57"/>
    <mergeCell ref="B76:Z76"/>
    <mergeCell ref="B7:K7"/>
    <mergeCell ref="N4:Z4"/>
    <mergeCell ref="H61:I61"/>
    <mergeCell ref="B55:D55"/>
    <mergeCell ref="M84:N84"/>
    <mergeCell ref="B3:K3"/>
    <mergeCell ref="O84:P84"/>
    <mergeCell ref="M86:N86"/>
    <mergeCell ref="J63:K63"/>
    <mergeCell ref="D58:E58"/>
    <mergeCell ref="F58:G58"/>
    <mergeCell ref="B65:C65"/>
    <mergeCell ref="B84:I84"/>
    <mergeCell ref="A23:Z23"/>
    <mergeCell ref="F60:G60"/>
    <mergeCell ref="A91:Z91"/>
    <mergeCell ref="N8:Z8"/>
    <mergeCell ref="B52:D52"/>
    <mergeCell ref="D59:E59"/>
    <mergeCell ref="B78:Z78"/>
  </mergeCells>
  <conditionalFormatting sqref="B11:U45">
    <cfRule type="expression" priority="1" dxfId="7">
      <formula>B11="Yes"</formula>
    </cfRule>
    <cfRule type="expression" priority="2" dxfId="6">
      <formula>B11="Partial"</formula>
    </cfRule>
    <cfRule type="expression" priority="3" dxfId="5">
      <formula>B11="No"</formula>
    </cfRule>
    <cfRule type="expression" priority="4" dxfId="4">
      <formula>B11="N/A"</formula>
    </cfRule>
  </conditionalFormatting>
  <conditionalFormatting sqref="A11:Z96">
    <cfRule type="expression" priority="5" dxfId="2">
      <formula>A11="Met"</formula>
    </cfRule>
    <cfRule type="expression" priority="6" dxfId="2">
      <formula>A11="Achieved"</formula>
    </cfRule>
    <cfRule type="expression" priority="7" dxfId="0">
      <formula>A11="Below target"</formula>
    </cfRule>
    <cfRule type="expression" priority="8" dxfId="0">
      <formula>A11="Not achieved"</formula>
    </cfRule>
  </conditionalFormatting>
  <dataValidations count="10">
    <dataValidation sqref="B6" showDropDown="0" showInputMessage="0" showErrorMessage="0" allowBlank="1" errorTitle="Invalid entry" error="Please choose a value from the list." type="list">
      <formula1>"Cycle 1 (baseline),Cycle 2 (re-audit),Cycle 3 (re-audit),Interim check"</formula1>
    </dataValidation>
    <dataValidation sqref="B7" showDropDown="0" showInputMessage="0" showErrorMessage="0" allowBlank="1" error="Enter a percentage between 0% and 100%" type="decimal">
      <formula1>0</formula1>
      <formula2>1</formula2>
    </dataValidation>
    <dataValidation sqref="N7" showDropDown="0" showInputMessage="0" showErrorMessage="0" allowBlank="1" type="whole">
      <formula1>1</formula1>
      <formula2>60</formula2>
    </dataValidation>
    <dataValidation sqref="B14 C14 D14 E14 F14 G14 H14 I14 J14 K14 L14 M14 N14 O14 P14 Q14 R14 S14 T14 U14" showDropDown="0" showInputMessage="0" showErrorMessage="0" allowBlank="1" errorTitle="Invalid entry" error="Please choose a value from the list." type="list">
      <formula1>"New patient,Routine recall,Urgent"</formula1>
    </dataValidation>
    <dataValidation sqref="B15 C15 D15 E15 F15 G15 H15 I15 J15 K15 L15 M15 N15 O15 P15 Q15 R15 S15 T15 U15" showDropDown="0" showInputMessage="0" showErrorMessage="0" allowBlank="1" errorTitle="Invalid entry" error="Please choose a value from the list." type="list">
      <formula1>"Bitewing L,Bitewing R,Periapical,Other"</formula1>
    </dataValidation>
    <dataValidation sqref="B16 C16 D16 E16 F16 G16 H16 I16 J16 K16 L16 M16 N16 O16 P16 Q16 R16 S16 T16 U16" showDropDown="0" showInputMessage="0" showErrorMessage="0" allowBlank="1" errorTitle="Invalid entry" error="Please choose a value from the list." type="list">
      <formula1>"Digital,Film"</formula1>
    </dataValidation>
    <dataValidation sqref="B17 C17 D17 E17 F17 G17 H17 I17 J17 K17 L17 M17 N17 O17 P17 Q17 R17 S17 T17 U17" showDropDown="0" showInputMessage="0" showErrorMessage="0" allowBlank="1" errorTitle="Invalid entry" error="Please choose a value from the list." type="list">
      <formula1>"Incisor,Canine,Premolar,Molar"</formula1>
    </dataValidation>
    <dataValidation sqref="B19 B21 B22 B24 B25 B26 B27 B28 B29 B30 B31 B32 B34 B35 B36 B37 B38 C19 C21 C22 C24 C25 C26 C27 C28 C29 C30 C31 C32 C34 C35 C36 C37 C38 D19 D21 D22 D24 D25 D26 D27 D28 D29 D30 D31 D32 D34 D35 D36 D37 D38 E19 E21 E22 E24 E25 E26 E27 E28 E29 E30 E31 E32 E34 E35 E36 E37 E38 F19 F21 F22 F24 F25 F26 F27 F28 F29 F30 F31 F32 F34 F35 F36 F37 F38 G19 G21 G22 G24 G25 G26 G27 G28 G29 G30 G31 G32 G34 G35 G36 G37 G38 H19 H21 H22 H24 H25 H26 H27 H28 H29 H30 H31 H32 H34 H35 H36 H37 H38 I19 I21 I22 I24 I25 I26 I27 I28 I29 I30 I31 I32 I34 I35 I36 I37 I38 J19 J21 J22 J24 J25 J26 J27 J28 J29 J30 J31 J32 J34 J35 J36 J37 J38 K19 K21 K22 K24 K25 K26 K27 K28 K29 K30 K31 K32 K34 K35 K36 K37 K38 L19 L21 L22 L24 L25 L26 L27 L28 L29 L30 L31 L32 L34 L35 L36 L37 L38 M19 M21 M22 M24 M25 M26 M27 M28 M29 M30 M31 M32 M34 M35 M36 M37 M38 N19 N21 N22 N24 N25 N26 N27 N28 N29 N30 N31 N32 N34 N35 N36 N37 N38 O19 O21 O22 O24 O25 O26 O27 O28 O29 O30 O31 O32 O34 O35 O36 O37 O38 P19 P21 P22 P24 P25 P26 P27 P28 P29 P30 P31 P32 P34 P35 P36 P37 P38 Q19 Q21 Q22 Q24 Q25 Q26 Q27 Q28 Q29 Q30 Q31 Q32 Q34 Q35 Q36 Q37 Q38 R19 R21 R22 R24 R25 R26 R27 R28 R29 R30 R31 R32 R34 R35 R36 R37 R38 S19 S21 S22 S24 S25 S26 S27 S28 S29 S30 S31 S32 S34 S35 S36 S37 S38 T19 T21 T22 T24 T25 T26 T27 T28 T29 T30 T31 T32 T34 T35 T36 T37 T38 U19 U21 U22 U24 U25 U26 U27 U28 U29 U30 U31 U32 U34 U35 U36 U37 U38" showDropDown="0" showInputMessage="0" showErrorMessage="0" allowBlank="1" errorTitle="Invalid entry" error="Please choose a value from the list." type="list">
      <formula1>"Yes,No,N/A"</formula1>
    </dataValidation>
    <dataValidation sqref="L82 L83 L84 L85 L86 L87 L88 L89" showDropDown="0" showInputMessage="0" showErrorMessage="0" allowBlank="1" errorTitle="Invalid entry" error="Please choose a value from the list." type="list">
      <formula1>"High,Medium,Low"</formula1>
    </dataValidation>
    <dataValidation sqref="O82 O83 O84 O85 O86 O87 O88 O89" showDropDown="0" showInputMessage="0" showErrorMessage="0" allowBlank="1" errorTitle="Invalid entry" error="Please choose a value from the list." type="list">
      <formula1>"Not started,In progress,Complete,Overdue"</formula1>
    </dataValidation>
  </dataValidations>
  <pageMargins left="0.4" right="0.4" top="0.6" bottom="0.6" header="0.3" footer="0.3"/>
  <pageSetup orientation="landscape" paperSize="9" fitToHeight="0"/>
  <headerFooter>
    <oddHeader>&amp;R&amp;8 Confidential – contains no patient-identifiable data</oddHeader>
    <oddFooter>&amp;L&amp;8 [Practice Name] – Dental Radiography Audit&amp;R&amp;8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65"/>
  <sheetViews>
    <sheetView workbookViewId="0">
      <pane ySplit="3" topLeftCell="A4" activePane="bottomLeft" state="frozen"/>
      <selection pane="bottomLeft" activeCell="A1" sqref="A1"/>
    </sheetView>
  </sheetViews>
  <sheetFormatPr baseColWidth="8" defaultRowHeight="15"/>
  <cols>
    <col width="4" customWidth="1" min="1" max="1"/>
    <col width="120" customWidth="1" min="2" max="2"/>
  </cols>
  <sheetData>
    <row r="1" ht="26.1" customHeight="1">
      <c r="A1" s="25" t="inlineStr">
        <is>
          <t>Dental Radiography Audit – Guidance</t>
        </is>
      </c>
    </row>
    <row r="2" ht="27.95" customHeight="1">
      <c r="A2" s="43" t="inlineStr">
        <is>
          <t>How to use this audit tool, the standards it measures and the sources behind them. Review the references before each audit cycle in case guidance has been updated.</t>
        </is>
      </c>
    </row>
    <row r="4" ht="20.1" customHeight="1">
      <c r="A4" s="42" t="inlineStr">
        <is>
          <t>1. Purpose and scope</t>
        </is>
      </c>
      <c r="B4" s="45" t="n"/>
    </row>
    <row r="5" ht="57.95" customHeight="1">
      <c r="A5" s="16" t="n"/>
      <c r="B5" s="17" t="inlineStr">
        <is>
          <t>This audit reviews the clinical quality of intra-oral radiographs taken by an individual clinician (an IR(ME)R operator or practitioner). It covers whether each exposure was justified, whether the image was correctly identified, graded and clinically evaluated, and why any repeats were taken. It supports the practice's radiation-protection quality assurance (QA) programme and the requirement for clinical audit.</t>
        </is>
      </c>
    </row>
    <row r="6" ht="44.1" customHeight="1">
      <c r="A6" s="16" t="n"/>
      <c r="B6" s="17" t="inlineStr">
        <is>
          <t>Expected benefits: better diagnostic image quality, consistent diagnostic information with doses kept as low as reasonably practicable, fewer repeat exposures, better recording of justification, grading and evaluation, and evidence for the QA programme.</t>
        </is>
      </c>
    </row>
    <row r="8" ht="20.1" customHeight="1">
      <c r="A8" s="42" t="inlineStr">
        <is>
          <t>2. Who can complete it</t>
        </is>
      </c>
      <c r="B8" s="45" t="n"/>
    </row>
    <row r="9" ht="44.1" customHeight="1">
      <c r="A9" s="16" t="n"/>
      <c r="B9" s="17" t="inlineStr">
        <is>
          <t>A clinician who is adequately trained and experienced in taking and interpreting the types of radiograph being audited. Peer review, where one dentist audits another's images, works well. The person auditing should not normally audit only their own images without peer input.</t>
        </is>
      </c>
    </row>
    <row r="11" ht="20.1" customHeight="1">
      <c r="A11" s="42" t="inlineStr">
        <is>
          <t>3. Standards and criteria</t>
        </is>
      </c>
      <c r="B11" s="45" t="n"/>
    </row>
    <row r="12" ht="30" customHeight="1">
      <c r="A12" s="16" t="inlineStr">
        <is>
          <t>•</t>
        </is>
      </c>
      <c r="B12" s="17" t="inlineStr">
        <is>
          <t>Legislation: the Ionising Radiations Regulations 2017 (IRR17); the Ionising Radiation (Medical Exposure) Regulations 2017 (IR(ME)R), as amended in 2018.</t>
        </is>
      </c>
    </row>
    <row r="13" ht="57.95" customHeight="1">
      <c r="A13" s="16" t="inlineStr">
        <is>
          <t>•</t>
        </is>
      </c>
      <c r="B13" s="17" t="inlineStr">
        <is>
          <t>Guidance Notes for Dental Practitioners on the Safe Use of X-ray Equipment, 2nd edition (2020, PHE now UKHSA, with FGDP(UK) now the College of General Dentistry). This guidance uses a two-point quality scale: 'A' (diagnostically acceptable: no or minimal errors and good enough to answer the clinical question) or 'N' (not acceptable). The targets are at least 95% A for digital images (no more than 5% N) and at least 90% A for film (no more than 10% N).</t>
        </is>
      </c>
    </row>
    <row r="14" ht="57.95" customHeight="1">
      <c r="A14" s="16" t="inlineStr">
        <is>
          <t>•</t>
        </is>
      </c>
      <c r="B14" s="17" t="inlineStr">
        <is>
          <t>The same guidance advises analysing image quality at least every six months, with a sample of at least 100 images unless the workload is too low, reporting each imaging modality separately. For every N-graded image, record the date, the deficiency, its likely cause and any repeats. Analyse these reject records at the same six-monthly interval. The person responsible for the QA programme should review the whole programme at least every three years.</t>
        </is>
      </c>
    </row>
    <row r="15" ht="44.1" customHeight="1">
      <c r="A15" s="16" t="inlineStr">
        <is>
          <t>•</t>
        </is>
      </c>
      <c r="B15" s="17" t="inlineStr">
        <is>
          <t>Selection Criteria for Dental Radiography, 3rd edition (2018): radiographs must be justified for the individual patient. Bitewing intervals depend on caries risk (for adults: about 6-monthly for high risk, annually for moderate risk, about 2-yearly for low risk), and no routine radiographs should be taken without a clinical indication.</t>
        </is>
      </c>
    </row>
    <row r="16" ht="30" customHeight="1">
      <c r="A16" s="16" t="inlineStr">
        <is>
          <t>•</t>
        </is>
      </c>
      <c r="B16" s="17" t="inlineStr">
        <is>
          <t>The CQC Dental Mythbuster 3 (Dental radiography and X-rays, updated 2025) lists what inspectors check, including RPA/MPE arrangements, HSE registration, the radiation protection file, equipment QA, maintenance and staff training.</t>
        </is>
      </c>
    </row>
    <row r="18" ht="20.1" customHeight="1">
      <c r="A18" s="42" t="inlineStr">
        <is>
          <t>4. Sample selection and size</t>
        </is>
      </c>
      <c r="B18" s="45" t="n"/>
    </row>
    <row r="19" ht="44.1" customHeight="1">
      <c r="A19" s="16" t="inlineStr">
        <is>
          <t>•</t>
        </is>
      </c>
      <c r="B19" s="17" t="inlineStr">
        <is>
          <t>For each clinician, take the 20 most recent radiographs from the last six months, chosen at random to include both bitewings and periapicals, for example 10 from urgent attendances and 10 from routine care. The records should reflect how the clinician currently works.</t>
        </is>
      </c>
    </row>
    <row r="20" ht="15.95" customHeight="1">
      <c r="A20" s="16" t="inlineStr">
        <is>
          <t>•</t>
        </is>
      </c>
      <c r="B20" s="17" t="inlineStr">
        <is>
          <t>Treat a repeated radiograph as a separate image in its own column.</t>
        </is>
      </c>
    </row>
    <row r="21" ht="30" customHeight="1">
      <c r="A21" s="16" t="inlineStr">
        <is>
          <t>•</t>
        </is>
      </c>
      <c r="B21" s="17" t="inlineStr">
        <is>
          <t>This 20-image clinician audit complements, and does not replace, the practice-wide six-monthly image quality analysis of at least 100 images described above. Copy the workbook for more images or additional clinicians.</t>
        </is>
      </c>
    </row>
    <row r="23" ht="20.1" customHeight="1">
      <c r="A23" s="42" t="inlineStr">
        <is>
          <t>5. How to complete the tool</t>
        </is>
      </c>
      <c r="B23" s="45" t="n"/>
    </row>
    <row r="24" ht="15.95" customHeight="1">
      <c r="A24" s="16" t="inlineStr">
        <is>
          <t>•</t>
        </is>
      </c>
      <c r="B24" s="17" t="inlineStr">
        <is>
          <t>View film on a suitable light box with a magnifier. View digital images on a suitable screen in low ambient light.</t>
        </is>
      </c>
    </row>
    <row r="25" ht="30" customHeight="1">
      <c r="A25" s="16" t="inlineStr">
        <is>
          <t>•</t>
        </is>
      </c>
      <c r="B25" s="17" t="inlineStr">
        <is>
          <t>Complete the header, then the record details for each image (patient reference, date, reason for attendance, image type, receptor and region).</t>
        </is>
      </c>
    </row>
    <row r="26" ht="30" customHeight="1">
      <c r="A26" s="16" t="inlineStr">
        <is>
          <t>•</t>
        </is>
      </c>
      <c r="B26" s="17" t="inlineStr">
        <is>
          <t>Answer each criterion with Yes, No or N/A. Every criterion is worded so that Yes means the standard was met (for example 'No coning-off'). Use N/A for bitewing-only items on periapicals and the reverse.</t>
        </is>
      </c>
    </row>
    <row r="27" ht="30" customHeight="1">
      <c r="A27" s="16" t="inlineStr">
        <is>
          <t>•</t>
        </is>
      </c>
      <c r="B27" s="17" t="inlineStr">
        <is>
          <t>Criterion 14 (★) is your own A/N judgement. The tool uses it to work out the acceptable rate for digital and film images separately and compares each with its target.</t>
        </is>
      </c>
    </row>
    <row r="29" ht="20.1" customHeight="1">
      <c r="A29" s="42" t="inlineStr">
        <is>
          <t>6. Interpreting results and typical improvements</t>
        </is>
      </c>
      <c r="B29" s="45" t="n"/>
    </row>
    <row r="30" ht="30" customHeight="1">
      <c r="A30" s="16" t="inlineStr">
        <is>
          <t>•</t>
        </is>
      </c>
      <c r="B30" s="17" t="inlineStr">
        <is>
          <t>Image quality: check the condition of sensors and phosphor plates, use beam-aiming devices and receptor holders, and review exposure settings with the RPA/MPE.</t>
        </is>
      </c>
    </row>
    <row r="31" ht="15.95" customHeight="1">
      <c r="A31" s="16" t="inlineStr">
        <is>
          <t>•</t>
        </is>
      </c>
      <c r="B31" s="17" t="inlineStr">
        <is>
          <t>Recording: recording justification, quality grading and a clinical evaluation report for every exposure.</t>
        </is>
      </c>
    </row>
    <row r="32" ht="15.95" customHeight="1">
      <c r="A32" s="16" t="inlineStr">
        <is>
          <t>•</t>
        </is>
      </c>
      <c r="B32" s="17" t="inlineStr">
        <is>
          <t>Training needs for operators.</t>
        </is>
      </c>
    </row>
    <row r="33" ht="30" customHeight="1">
      <c r="A33" s="16" t="inlineStr">
        <is>
          <t>•</t>
        </is>
      </c>
      <c r="B33" s="17" t="inlineStr">
        <is>
          <t>The results may suggest further audits, for example of the quality of clinical evaluation reports, or of under-use of radiographs where they were indicated.</t>
        </is>
      </c>
    </row>
    <row r="35" ht="20.1" customHeight="1">
      <c r="A35" s="42" t="inlineStr">
        <is>
          <t>7. Action plan, sharing and re-audit</t>
        </is>
      </c>
      <c r="B35" s="45" t="n"/>
    </row>
    <row r="36" ht="15.95" customHeight="1">
      <c r="A36" s="16" t="inlineStr">
        <is>
          <t>•</t>
        </is>
      </c>
      <c r="B36" s="17" t="inlineStr">
        <is>
          <t>Discuss the results with each clinician audited and, where helpful, with the whole team. Agree and record the actions.</t>
        </is>
      </c>
    </row>
    <row r="37" ht="30" customHeight="1">
      <c r="A37" s="16" t="inlineStr">
        <is>
          <t>•</t>
        </is>
      </c>
      <c r="B37" s="17" t="inlineStr">
        <is>
          <t>Re-audit after about six months (the tool default) to confirm the changes have worked. This matches the six-monthly image quality analysis cycle.</t>
        </is>
      </c>
    </row>
    <row r="39" ht="20.1" customHeight="1">
      <c r="A39" s="42" t="inlineStr">
        <is>
          <t>8. Before you start</t>
        </is>
      </c>
      <c r="B39" s="45" t="n"/>
    </row>
    <row r="40" ht="30" customHeight="1">
      <c r="A40" s="16" t="inlineStr">
        <is>
          <t>•</t>
        </is>
      </c>
      <c r="B40" s="17" t="inlineStr">
        <is>
          <t>Agree with the team why the audit is being done, who will collect the data, when the results will be discussed and how changes will be followed up.</t>
        </is>
      </c>
    </row>
    <row r="41" ht="30" customHeight="1">
      <c r="A41" s="16" t="inlineStr">
        <is>
          <t>•</t>
        </is>
      </c>
      <c r="B41" s="17" t="inlineStr">
        <is>
          <t>Use anonymised references only (for example a practice audit code). Do not enter names, full dates of birth or NHS numbers. Keep any key linking codes to patients separately and securely.</t>
        </is>
      </c>
    </row>
    <row r="42" ht="15.95" customHeight="1">
      <c r="A42" s="16" t="inlineStr">
        <is>
          <t>•</t>
        </is>
      </c>
      <c r="B42" s="17" t="inlineStr">
        <is>
          <t>Never write audit findings into the patient's clinical record.</t>
        </is>
      </c>
    </row>
    <row r="43" ht="15.95" customHeight="1">
      <c r="A43" s="16" t="inlineStr">
        <is>
          <t>•</t>
        </is>
      </c>
      <c r="B43" s="17" t="inlineStr">
        <is>
          <t>Confirm or adjust the gold standard target in the header before you start, and record why if you change it.</t>
        </is>
      </c>
    </row>
    <row r="45" ht="20.1" customHeight="1">
      <c r="A45" s="42" t="inlineStr">
        <is>
          <t>9. Regulatory and professional context</t>
        </is>
      </c>
      <c r="B45" s="45" t="n"/>
    </row>
    <row r="46" ht="57.95" customHeight="1">
      <c r="A46" s="16" t="inlineStr">
        <is>
          <t>•</t>
        </is>
      </c>
      <c r="B46" s="17" t="inlineStr">
        <is>
          <t>Care Quality Commission (CQC): Regulation 17 (Good governance) of the Health and Social Care Act 2008 (Regulated Activities) Regulations 2014 requires providers to assess, monitor and improve the quality and safety of their services. A completed audit cycle with an action plan and re-audit is good evidence for this, and for the CQC assessment areas covering learning culture, evidence-based care and monitoring outcomes.</t>
        </is>
      </c>
    </row>
    <row r="47" ht="57.95" customHeight="1">
      <c r="A47" s="16" t="inlineStr">
        <is>
          <t>•</t>
        </is>
      </c>
      <c r="B47" s="17" t="inlineStr">
        <is>
          <t>General Dental Council (GDC): the Standards for the Dental Team (2013) remain in force. They expect registrants to keep complete, accurate and contemporaneous records (Standard 4.1) and to give good quality care based on current evidence and authoritative guidance (Standard 7.1). The GDC consulted on a replacement 'Framework for Professionalism' from June to August 2026. Check the GDC website for its status before relying on specific standard numbers.</t>
        </is>
      </c>
    </row>
    <row r="48" ht="30" customHeight="1">
      <c r="A48" s="16" t="inlineStr">
        <is>
          <t>•</t>
        </is>
      </c>
      <c r="B48" s="17" t="inlineStr">
        <is>
          <t>Clinical audit also counts towards a clinician's quality-improvement activity and verifiable CPD, if it is planned, reflected on and documented.</t>
        </is>
      </c>
    </row>
    <row r="49" ht="44.1" customHeight="1">
      <c r="A49" s="16" t="inlineStr">
        <is>
          <t>•</t>
        </is>
      </c>
      <c r="B49" s="17" t="inlineStr">
        <is>
          <t>CQC considers radiography under Regulation 12 (Safe care and treatment) and Regulation 15 (Premises and equipment). Under IR(ME)R, the employer's procedures must provide for clinical audit, and each exposure must be justified and clinically evaluated, with the evaluation recorded.</t>
        </is>
      </c>
    </row>
    <row r="51" ht="20.1" customHeight="1">
      <c r="A51" s="42" t="inlineStr">
        <is>
          <t>10. References (check for updates before use)</t>
        </is>
      </c>
      <c r="B51" s="45" t="n"/>
    </row>
    <row r="52" ht="30" customHeight="1">
      <c r="A52" s="16" t="n"/>
      <c r="B52" s="17" t="inlineStr">
        <is>
          <t>UKHSA / College of General Dentistry. Guidance Notes for Dental Practitioners on the Safe Use of X-ray Equipment, 2nd edition (2020).</t>
        </is>
      </c>
    </row>
    <row r="53" ht="15.95" customHeight="1">
      <c r="A53" s="16" t="n"/>
      <c r="B53" s="18" t="inlineStr">
        <is>
          <t>https://cgdent.uk/safe-use-of-x-ray-equipment/</t>
        </is>
      </c>
    </row>
    <row r="54" ht="15.95" customHeight="1">
      <c r="A54" s="16" t="n"/>
      <c r="B54" s="17" t="inlineStr">
        <is>
          <t>College of General Dentistry. Selection Criteria for Dental Radiography, 3rd edition (2018).</t>
        </is>
      </c>
    </row>
    <row r="55" ht="15.95" customHeight="1">
      <c r="A55" s="16" t="n"/>
      <c r="B55" s="18" t="inlineStr">
        <is>
          <t>https://cgdent.uk/selection-criteria-for-dental-radiography/</t>
        </is>
      </c>
    </row>
    <row r="56" ht="15.95" customHeight="1">
      <c r="A56" s="16" t="n"/>
      <c r="B56" s="17" t="inlineStr">
        <is>
          <t>The Ionising Radiation (Medical Exposure) Regulations 2017.</t>
        </is>
      </c>
    </row>
    <row r="57" ht="15.95" customHeight="1">
      <c r="A57" s="16" t="n"/>
      <c r="B57" s="18" t="inlineStr">
        <is>
          <t>https://www.legislation.gov.uk/uksi/2017/1322/contents/made</t>
        </is>
      </c>
    </row>
    <row r="58" ht="15.95" customHeight="1">
      <c r="A58" s="16" t="n"/>
      <c r="B58" s="17" t="inlineStr">
        <is>
          <t>The Ionising Radiations Regulations 2017.</t>
        </is>
      </c>
    </row>
    <row r="59" ht="15.95" customHeight="1">
      <c r="A59" s="16" t="n"/>
      <c r="B59" s="18" t="inlineStr">
        <is>
          <t>https://www.legislation.gov.uk/uksi/2017/1075/contents/made</t>
        </is>
      </c>
    </row>
    <row r="60" ht="15.95" customHeight="1">
      <c r="A60" s="16" t="n"/>
      <c r="B60" s="17" t="inlineStr">
        <is>
          <t>CQC. Dental mythbuster 3: Dental radiography and X-rays.</t>
        </is>
      </c>
    </row>
    <row r="61" ht="15.95" customHeight="1">
      <c r="A61" s="16" t="n"/>
      <c r="B61" s="18" t="inlineStr">
        <is>
          <t>https://www.cqc.org.uk/guidance-regulation/dentists/mythbusters-tips-dentists/dental-mythbuster-3-dental-radiography-x-rays</t>
        </is>
      </c>
    </row>
    <row r="62" ht="15.95" customHeight="1">
      <c r="A62" s="16" t="n"/>
      <c r="B62" s="17" t="inlineStr">
        <is>
          <t>GDC. Standards for the Dental Team.</t>
        </is>
      </c>
    </row>
    <row r="63" ht="15.95" customHeight="1">
      <c r="A63" s="16" t="n"/>
      <c r="B63" s="18" t="inlineStr">
        <is>
          <t>https://www.gdc-uk.org/standards-guidance/standards-and-guidance/standards-for-the-dental-team</t>
        </is>
      </c>
    </row>
    <row r="65" ht="30" customHeight="1">
      <c r="A65" s="39" t="inlineStr">
        <is>
          <t>Template version 1.0 (October 2026). This is a generic template: adapt the criteria, targets and sample size to the practice and record any local changes here. It does not replace professional judgement or the source guidance.</t>
        </is>
      </c>
    </row>
  </sheetData>
  <mergeCells count="13">
    <mergeCell ref="A4:B4"/>
    <mergeCell ref="A2:B2"/>
    <mergeCell ref="A29:B29"/>
    <mergeCell ref="A65:B65"/>
    <mergeCell ref="A11:B11"/>
    <mergeCell ref="A51:B51"/>
    <mergeCell ref="A45:B45"/>
    <mergeCell ref="A1:B1"/>
    <mergeCell ref="A23:B23"/>
    <mergeCell ref="A18:B18"/>
    <mergeCell ref="A8:B8"/>
    <mergeCell ref="A39:B39"/>
    <mergeCell ref="A35:B35"/>
  </mergeCells>
  <hyperlinks>
    <hyperlink xmlns:r="http://schemas.openxmlformats.org/officeDocument/2006/relationships" ref="B53" r:id="rId1"/>
    <hyperlink xmlns:r="http://schemas.openxmlformats.org/officeDocument/2006/relationships" ref="B55" r:id="rId2"/>
    <hyperlink xmlns:r="http://schemas.openxmlformats.org/officeDocument/2006/relationships" ref="B57" r:id="rId3"/>
    <hyperlink xmlns:r="http://schemas.openxmlformats.org/officeDocument/2006/relationships" ref="B59" r:id="rId4"/>
    <hyperlink xmlns:r="http://schemas.openxmlformats.org/officeDocument/2006/relationships" ref="B61" r:id="rId5"/>
    <hyperlink xmlns:r="http://schemas.openxmlformats.org/officeDocument/2006/relationships" ref="B63" r:id="rId6"/>
  </hyperlinks>
  <pageMargins left="0.5" right="0.5" top="0.6" bottom="0.6" header="0.3" footer="0.3"/>
  <pageSetup orientation="portrait" paperSize="9" fitToHeight="0"/>
  <headerFooter>
    <oddHeader/>
    <oddFooter>&amp;L&amp;8 [Practice Name] – Dental Radiography Audit – Guidance&amp;R&amp;8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Company>cqcconsultancy.net</Company>
</Properties>
</file>

<file path=docProps/core.xml><?xml version="1.0" encoding="utf-8"?>
<cp:coreProperties xmlns:cp="http://schemas.openxmlformats.org/package/2006/metadata/core-properties">
  <dc:creator xmlns:dc="http://purl.org/dc/elements/1.1/">cqcconsultancy.net</dc:creator>
  <dc:title xmlns:dc="http://purl.org/dc/elements/1.1/">Dental Radiography Audit</dc:title>
  <dcterms:created xmlns:dcterms="http://purl.org/dc/terms/" xmlns:xsi="http://www.w3.org/2001/XMLSchema-instance" xsi:type="dcterms:W3CDTF">2026-10-10T15:43:58Z</dcterms:created>
  <dcterms:modified xmlns:dcterms="http://purl.org/dc/terms/" xmlns:xsi="http://www.w3.org/2001/XMLSchema-instance" xsi:type="dcterms:W3CDTF">2026-11-01T13:22:58Z</dcterms:modified>
  <cp:lastModifiedBy>cqcconsultancy.net</cp:lastModifiedBy>
</cp:coreProperties>
</file>